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EPC\FACTURACIÓN 2026\TARIFAS AFOROS\MARZO ABRIL 2026\"/>
    </mc:Choice>
  </mc:AlternateContent>
  <xr:revisionPtr revIDLastSave="0" documentId="8_{83F60B70-103C-413E-8B9B-EB7D5BB2107D}" xr6:coauthVersionLast="47" xr6:coauthVersionMax="47" xr10:uidLastSave="{00000000-0000-0000-0000-000000000000}"/>
  <bookViews>
    <workbookView xWindow="-120" yWindow="-120" windowWidth="24240" windowHeight="13140" xr2:uid="{569745A6-68CD-459C-8E2B-9C45417AA525}"/>
  </bookViews>
  <sheets>
    <sheet name="Hoja1" sheetId="1" r:id="rId1"/>
    <sheet name="Hoja1 (2)" sheetId="3" state="hidden" r:id="rId2"/>
    <sheet name="Hoja2" sheetId="2" state="hidden" r:id="rId3"/>
  </sheets>
  <definedNames>
    <definedName name="_xlnm.Print_Area" localSheetId="0">Hoja1!$B$1:$O$73</definedName>
    <definedName name="_xlnm.Print_Area" localSheetId="1">'Hoja1 (2)'!$B$1:$O$52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0" i="3" l="1"/>
  <c r="I47" i="3"/>
  <c r="E35" i="3"/>
  <c r="F34" i="3"/>
  <c r="I33" i="3"/>
  <c r="H33" i="3"/>
  <c r="E33" i="3"/>
  <c r="F32" i="3"/>
  <c r="I31" i="3"/>
  <c r="H31" i="3"/>
  <c r="E31" i="3"/>
  <c r="F30" i="3"/>
  <c r="I29" i="3"/>
  <c r="H29" i="3"/>
  <c r="E29" i="3"/>
  <c r="I22" i="3"/>
  <c r="I34" i="3" s="1"/>
  <c r="H22" i="3"/>
  <c r="E34" i="3" s="1"/>
  <c r="I21" i="3"/>
  <c r="G35" i="3" s="1"/>
  <c r="H21" i="3"/>
  <c r="D35" i="3" s="1"/>
  <c r="H35" i="3" l="1"/>
  <c r="I35" i="3"/>
  <c r="G34" i="3"/>
  <c r="F29" i="3"/>
  <c r="D30" i="3"/>
  <c r="H30" i="3"/>
  <c r="F31" i="3"/>
  <c r="D32" i="3"/>
  <c r="H32" i="3"/>
  <c r="F33" i="3"/>
  <c r="D34" i="3"/>
  <c r="H34" i="3"/>
  <c r="F35" i="3"/>
  <c r="D29" i="3"/>
  <c r="D31" i="3"/>
  <c r="D33" i="3"/>
  <c r="G30" i="3"/>
  <c r="G32" i="3"/>
  <c r="G29" i="3"/>
  <c r="E30" i="3"/>
  <c r="I30" i="3"/>
  <c r="G31" i="3"/>
  <c r="E32" i="3"/>
  <c r="I32" i="3"/>
  <c r="G33" i="3"/>
  <c r="N18" i="2" l="1"/>
  <c r="N17" i="2"/>
  <c r="N16" i="2"/>
  <c r="N15" i="2"/>
  <c r="N14" i="2"/>
  <c r="H14" i="2"/>
  <c r="N12" i="2"/>
  <c r="N11" i="2"/>
  <c r="H11" i="2"/>
  <c r="N10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</authors>
  <commentList>
    <comment ref="I46" authorId="0" shapeId="0" xr:uid="{8D02031D-2D92-4353-9200-F31EB058CDE4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1538.49</t>
        </r>
      </text>
    </comment>
    <comment ref="I47" authorId="0" shapeId="0" xr:uid="{087D2CFF-466A-4B4E-A30C-9D7A7C7B5805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7771.08</t>
        </r>
      </text>
    </comment>
    <comment ref="I51" authorId="0" shapeId="0" xr:uid="{CD794CBE-A7F8-4CDB-A705-356B7C62AA40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153229.98</t>
        </r>
      </text>
    </comment>
  </commentList>
</comments>
</file>

<file path=xl/sharedStrings.xml><?xml version="1.0" encoding="utf-8"?>
<sst xmlns="http://schemas.openxmlformats.org/spreadsheetml/2006/main" count="236" uniqueCount="92">
  <si>
    <t>COSTOS DE REFERENCIA</t>
  </si>
  <si>
    <t>USO/ESTRATO</t>
  </si>
  <si>
    <t>Estrato 1</t>
  </si>
  <si>
    <t>Estrato 2</t>
  </si>
  <si>
    <t>Estrato 3</t>
  </si>
  <si>
    <t>Estrato 4</t>
  </si>
  <si>
    <t>Industrial</t>
  </si>
  <si>
    <t>Comercial</t>
  </si>
  <si>
    <t>Oficial</t>
  </si>
  <si>
    <t>ACUEDUCTO</t>
  </si>
  <si>
    <t>ALCANTARILLADO</t>
  </si>
  <si>
    <t>ESTRATO</t>
  </si>
  <si>
    <t>INDUSTRIAL</t>
  </si>
  <si>
    <t>COMERCIAL</t>
  </si>
  <si>
    <t>OFICIAL</t>
  </si>
  <si>
    <t>Factores sub (-) % Aporte (+)</t>
  </si>
  <si>
    <t>Estrato 5</t>
  </si>
  <si>
    <t>Estrato 6</t>
  </si>
  <si>
    <t>TARIFA DEL SERVICIO</t>
  </si>
  <si>
    <t>COSTOS Y TARIFAS REFERENCIA DE LOS SERVICIOS DE ACUEDUCTO Y ALCANTARILLADO</t>
  </si>
  <si>
    <t>CMA</t>
  </si>
  <si>
    <t>CMO</t>
  </si>
  <si>
    <t>CMI</t>
  </si>
  <si>
    <t>CMT</t>
  </si>
  <si>
    <t>CF</t>
  </si>
  <si>
    <t>CC</t>
  </si>
  <si>
    <t>TARIFAS POR USO Y ESTRATO DE LOS SERVICIOS PUBLICOS DE ACUEDUCTO Y ALCANTARILLADO</t>
  </si>
  <si>
    <t>VBA</t>
  </si>
  <si>
    <t>Valor Base de Aprovechamiento por tonelada de residuos aprovechables</t>
  </si>
  <si>
    <t>CVNA</t>
  </si>
  <si>
    <t>COSTO VARIABLE DE RESIDUOS NO APROVECHABLES</t>
  </si>
  <si>
    <t>CDF</t>
  </si>
  <si>
    <t>CRT</t>
  </si>
  <si>
    <t>CFT</t>
  </si>
  <si>
    <t>COSTO FIJO TOTAL</t>
  </si>
  <si>
    <t>CLUS</t>
  </si>
  <si>
    <t>Deshabitado</t>
  </si>
  <si>
    <t>Habitado</t>
  </si>
  <si>
    <t>CBLS</t>
  </si>
  <si>
    <t>Tarifa  Suscriptor/mes</t>
  </si>
  <si>
    <t>CCS</t>
  </si>
  <si>
    <t>TARIFA FINAL POR SUSCRIPTOR</t>
  </si>
  <si>
    <t>TARIFAS VIGENTES DEL SERVICIO PUBLICO DE ASEO</t>
  </si>
  <si>
    <t>Costo de Comercialización por suscriptor ($ octubre 2022/Suscriptor-mes)</t>
  </si>
  <si>
    <t>Costo de barrido y limpieza por suscriptor ($ octubre 2022/Suscriptor-mes)</t>
  </si>
  <si>
    <t>Costo de limpieza urbana por suscriptor ($ octubre 2022/Suscriptor-mes)</t>
  </si>
  <si>
    <t>Costo de Recolección y Transporte ($ octubre 2022 Tonelada)</t>
  </si>
  <si>
    <t>Costo de Disposición final ($ octubre 2022/Tonelada)</t>
  </si>
  <si>
    <t>En cumplimiento de los requerimientos normativos señalados en el Articulo 5.3.4.2 "INFORMACIÓN A LOS USUARIOS" de la Resolución CRA 943 de 2021  y de acuerdo a la aplicación del marco tarifario contenido en la Resolucion CRA 720 de 2015, se publican los costos de referencia para el servicio público de aseo y las tarifas finales por suscriptor, que se aplicaran a partir del 1° de marzo de 2023 en razón a la actualización por acumulación del IPC en el mes de enero de 2023 por 4.5992%, el IPCC por 3.3280% y la acumulación anual del SMMLV del 16%</t>
  </si>
  <si>
    <t>FACTORES DE SUBSIDIOS Y CONTRIBUCIONES</t>
  </si>
  <si>
    <t>Costo de Comercialización por suscriptor ($/Suscriptor-mes)</t>
  </si>
  <si>
    <t>Costo de barrido y limpieza por suscriptor ($/Suscriptor-mes)</t>
  </si>
  <si>
    <t>Costo de limpieza urbana por suscriptor ($/Suscriptor-mes)</t>
  </si>
  <si>
    <t>Costo de Disposición final ($/Tonelada)</t>
  </si>
  <si>
    <t>PUBLICACIÓN TARIFAS PARA LOS SERVICIOS PÚBLICOS DE ACUEDUCTO, ALCANTARILLADO Y ASEO PRESTADOS
POR LA EMPRESA MUNICIPAL DE ACUEDUCTO, ALCANTARILLADO Y ASEO DE FUNZA - EMAAF E.S.P. NIT.  832.000.776-5</t>
  </si>
  <si>
    <t>industrial</t>
  </si>
  <si>
    <t>oficial</t>
  </si>
  <si>
    <t>Cargo Fijo</t>
  </si>
  <si>
    <t>Los factores de subsidios y contribuciones aplicados a los servicios de acueducto, alcantarillado y aseo, corresponden a los aprobados por el Concejo Municipal del municipio de  Funza mediante Acuerdo N° 026 de 2021.</t>
  </si>
  <si>
    <t>Cargo por consumo/aseo</t>
  </si>
  <si>
    <t>Costo Medio de Administración ($/Suscriptor-mes)</t>
  </si>
  <si>
    <t>Costo de Recolección y Transporte ($/Tonelada)</t>
  </si>
  <si>
    <r>
      <t>Costo Medio de Operación ($/m</t>
    </r>
    <r>
      <rPr>
        <vertAlign val="superscript"/>
        <sz val="10"/>
        <color theme="6" tint="-0.249977111117893"/>
        <rFont val="Arial Narrow"/>
        <family val="2"/>
      </rPr>
      <t>3</t>
    </r>
    <r>
      <rPr>
        <sz val="10"/>
        <color theme="6" tint="-0.249977111117893"/>
        <rFont val="Arial Narrow"/>
        <family val="2"/>
      </rPr>
      <t>)</t>
    </r>
  </si>
  <si>
    <r>
      <t>Costo Medio de Inversión ($/m</t>
    </r>
    <r>
      <rPr>
        <vertAlign val="superscript"/>
        <sz val="10"/>
        <color theme="6" tint="-0.249977111117893"/>
        <rFont val="Arial Narrow"/>
        <family val="2"/>
      </rPr>
      <t>3</t>
    </r>
    <r>
      <rPr>
        <sz val="10"/>
        <color theme="6" tint="-0.249977111117893"/>
        <rFont val="Arial Narrow"/>
        <family val="2"/>
      </rPr>
      <t>)</t>
    </r>
  </si>
  <si>
    <r>
      <t>Costo Medio de Tasas Ambientales ($/m</t>
    </r>
    <r>
      <rPr>
        <vertAlign val="superscript"/>
        <sz val="10"/>
        <color theme="6" tint="-0.249977111117893"/>
        <rFont val="Arial Narrow"/>
        <family val="2"/>
      </rPr>
      <t>3</t>
    </r>
    <r>
      <rPr>
        <sz val="10"/>
        <color theme="6" tint="-0.249977111117893"/>
        <rFont val="Arial Narrow"/>
        <family val="2"/>
      </rPr>
      <t>)</t>
    </r>
  </si>
  <si>
    <t>Cargo fijo ($/Suscriptor-mes) a aplicar a partir del 1° de junio de 2024</t>
  </si>
  <si>
    <t>Cargo por Consumo ($/m3) a aplicar a partir del 1° de junio de 2024</t>
  </si>
  <si>
    <t xml:space="preserve">CARGO FIJO
$/Suscriptor </t>
  </si>
  <si>
    <t>CARGO FIJO
($/Suscriptor)</t>
  </si>
  <si>
    <t>C. CONSUMO BASICO ( $/m3)</t>
  </si>
  <si>
    <t>C. CONSUMO
COMPL &amp; SUNT</t>
  </si>
  <si>
    <t>En cumplimiento de los requerimientos normativos señalados en el Artículo 1.8.6.4 "INFORMACIÓN PERIÓDICA A LOS USUARIOS" de la Resolución CRA 943 de 2021 y de acuerdo a la aplicación del marco tarifario contenido en la Resolución CRA 688 de 2014, se publican los costos de referencia para los servicios públicos domiciliarios de acueducto y alcantarillado, además de los factores de subsidios y contribuciones de las tarifas finales por suscriptor.</t>
  </si>
  <si>
    <t>En cumplimiento de los requerimientos normativos señalados en el Articulo 5.3.4.4 "INFORMACIÓN PERIÓDICA A LOS USUARIOS" de la Resolución CRA 943 de 2021  y de acuerdo a la aplicación del marco tarifario contenido en la Resolucion CRA 720 de 2015, se publican los costos de referencia para el servicio público de aseo de las tarifas finales por suscriptor.</t>
  </si>
  <si>
    <t>TARIFAS REFERENCIA DE LOS SERVICIOS DE ACUEDUCTO Y ALCANTARILLADO</t>
  </si>
  <si>
    <t>TARIFAS POR USO Y ESTRATO DE LOS SERVICIOS PUBLICOS DE ACUEDUCTO Y ALCANTARILLADO ZONA URBANA</t>
  </si>
  <si>
    <t>TARIFAS POR USO Y ESTRATO DE LOS SERVICIOS PUBLICOS DE ACUEDUCTO Y ALCANTARILLADO ZONA RURAL</t>
  </si>
  <si>
    <t>Valor Base de Aprovechamiento por tonelada</t>
  </si>
  <si>
    <t>TARIFAS POR USO Y ESTRATO DEL SERVICIO PUBLICO DE ASEO</t>
  </si>
  <si>
    <t>ZONA URBANA</t>
  </si>
  <si>
    <t>ZONA RURAL</t>
  </si>
  <si>
    <t>En cumplimiento de los requerimientos normativos señalados en el Artículo 1.8.6.4 "INFORMACIÓN PERIÓDICA A LOS USUARIOS" de la Resolución CRA 943 de 2021 y de acuerdo a la aplicación del marco tarifario contenido en la Resolución CRA 688 de 2014 compilada y unificada en la Resoluciòn CRA 943 de 2021, se publican los costos de referencia para los servicios públicos domiciliarios de acueducto y alcantarillado, además de los factores de subsidios y contribuciones de las tarifas finales por suscriptor.</t>
  </si>
  <si>
    <t>ACUEDUCTO Y ALCANTARILLADO</t>
  </si>
  <si>
    <t>Urbano</t>
  </si>
  <si>
    <t>Rural</t>
  </si>
  <si>
    <t>PUBLICACIÓN TARIFAS PARA LOS SERVICIOS PÚBLICOS DE ACUEDUCTO, ALCANTARILLADO Y ASEO PRESTADOS
POR LA EMPRESA DE SERVICIOS PÚBLICOS DE CAJICÁ S.A. E.S.P. NIT.  832.002.386-5</t>
  </si>
  <si>
    <t>Los factores de subsidios y contribuciones aplicados a los servicios de acueducto y alcantarillado, corresponden a los aprobados por el Concejo Municipal del municipio de  Cajicá mediante Acuerdo N° 10 de 2024.</t>
  </si>
  <si>
    <t>Los factores de subsidios y contribuciones aplicados al servicio de aseo, corresponden a los aprobados por el Concejo Municipal del municipio de Cajicá mediante Acuerdo N° 10 de 2024.</t>
  </si>
  <si>
    <t>En cumplimiento de los requerimientos normativos señalados en el Articulo 5.3.4.4 "INFORMACIÓN PERIÓDICA A LOS USUARIOS" de la Resolución CRA 943 de 2021 y de acuerdo a la aplicación del marco tarifario contenido en la Resolucion CRA 720 de 2015 compilada y unificada en la Resoluciòn CRA 943 de 2021, se publican los costos de referencia para el servicio público de aseo de las tarifas finales por suscriptor.</t>
  </si>
  <si>
    <t>ASEO</t>
  </si>
  <si>
    <t>Factores Sub (-) % Aporte (+)</t>
  </si>
  <si>
    <t>Factores Sub (-) % Aporte (+) ZONA URBANA</t>
  </si>
  <si>
    <t>Factores Sub (-) % Aporte (+) ZONA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</si>
</sst>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vertAlign val="superscript"/>
      <sz val="10"/>
      <color theme="6" tint="-0.249977111117893"/>
      <name val="Arial Narrow"/>
      <family val="2"/>
    </font>
    <font>
      <sz val="10"/>
      <color theme="6" tint="-0.249977111117893"/>
      <name val="Arial Narrow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sz val="10"/>
      <color theme="0"/>
      <name val="Arial Narrow"/>
      <family val="2"/>
    </font>
    <font>
      <b/>
      <sz val="10"/>
      <color theme="6" tint="-0.249977111117893"/>
      <name val="Arial Narrow"/>
      <family val="2"/>
    </font>
    <font>
      <b/>
      <sz val="10"/>
      <color rgb="FFFFFFFF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1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6E4D0"/>
        <bgColor indexed="64"/>
      </patternFill>
    </fill>
    <fill>
      <patternFill patternType="solid">
        <fgColor rgb="FF8AC979"/>
        <bgColor indexed="64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54">
    <border>
      <left/>
      <right/>
      <top/>
      <bottom/>
      <diagonal/>
    </border>
    <border>
      <left style="double">
        <color auto="1"/>
      </left>
      <right/>
      <top/>
      <bottom/>
      <diagonal/>
    </border>
    <border>
      <left/>
      <right/>
      <top style="double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/>
      <bottom style="thin">
        <color theme="6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/>
      <top style="thin">
        <color theme="6"/>
      </top>
      <bottom/>
      <diagonal/>
    </border>
    <border>
      <left style="thin">
        <color theme="0"/>
      </left>
      <right/>
      <top style="thin">
        <color theme="0"/>
      </top>
      <bottom style="thin">
        <color theme="6"/>
      </bottom>
      <diagonal/>
    </border>
    <border>
      <left/>
      <right/>
      <top style="thin">
        <color theme="0"/>
      </top>
      <bottom style="thin">
        <color theme="6"/>
      </bottom>
      <diagonal/>
    </border>
    <border>
      <left/>
      <right style="thin">
        <color theme="0"/>
      </right>
      <top style="thin">
        <color theme="0"/>
      </top>
      <bottom style="thin">
        <color theme="6"/>
      </bottom>
      <diagonal/>
    </border>
    <border>
      <left style="thin">
        <color theme="0"/>
      </left>
      <right style="thin">
        <color theme="0"/>
      </right>
      <top style="thin">
        <color theme="6"/>
      </top>
      <bottom style="thin">
        <color theme="6"/>
      </bottom>
      <diagonal/>
    </border>
    <border>
      <left style="thin">
        <color theme="0"/>
      </left>
      <right style="thin">
        <color theme="0"/>
      </right>
      <top style="thin">
        <color theme="6"/>
      </top>
      <bottom/>
      <diagonal/>
    </border>
    <border>
      <left style="thin">
        <color theme="0"/>
      </left>
      <right/>
      <top style="thin">
        <color theme="6"/>
      </top>
      <bottom/>
      <diagonal/>
    </border>
    <border>
      <left/>
      <right style="thin">
        <color theme="0"/>
      </right>
      <top style="thin">
        <color theme="6"/>
      </top>
      <bottom/>
      <diagonal/>
    </border>
    <border>
      <left style="thin">
        <color theme="0"/>
      </left>
      <right style="thin">
        <color theme="0"/>
      </right>
      <top/>
      <bottom style="thin">
        <color theme="6"/>
      </bottom>
      <diagonal/>
    </border>
    <border>
      <left style="thin">
        <color theme="0"/>
      </left>
      <right/>
      <top/>
      <bottom style="thin">
        <color theme="6"/>
      </bottom>
      <diagonal/>
    </border>
    <border>
      <left/>
      <right style="thin">
        <color theme="0"/>
      </right>
      <top/>
      <bottom style="thin">
        <color theme="6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auto="1"/>
      </bottom>
      <diagonal/>
    </border>
    <border>
      <left/>
      <right style="thin">
        <color theme="0"/>
      </right>
      <top style="thin">
        <color theme="0"/>
      </top>
      <bottom style="double">
        <color auto="1"/>
      </bottom>
      <diagonal/>
    </border>
    <border>
      <left style="thin">
        <color theme="0"/>
      </left>
      <right style="thin">
        <color theme="0"/>
      </right>
      <top style="thin">
        <color theme="6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6"/>
      </bottom>
      <diagonal/>
    </border>
    <border>
      <left style="thin">
        <color theme="0"/>
      </left>
      <right/>
      <top style="thin">
        <color theme="6"/>
      </top>
      <bottom style="thin">
        <color theme="6"/>
      </bottom>
      <diagonal/>
    </border>
    <border>
      <left style="thin">
        <color theme="0"/>
      </left>
      <right/>
      <top style="thin">
        <color theme="6"/>
      </top>
      <bottom style="thin">
        <color theme="0"/>
      </bottom>
      <diagonal/>
    </border>
    <border>
      <left/>
      <right/>
      <top style="thin">
        <color theme="6"/>
      </top>
      <bottom style="thin">
        <color theme="0"/>
      </bottom>
      <diagonal/>
    </border>
    <border>
      <left/>
      <right style="thin">
        <color theme="0"/>
      </right>
      <top style="thin">
        <color theme="6"/>
      </top>
      <bottom style="thin">
        <color theme="0"/>
      </bottom>
      <diagonal/>
    </border>
    <border>
      <left/>
      <right/>
      <top style="thin">
        <color theme="6"/>
      </top>
      <bottom style="thin">
        <color theme="6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/>
      </right>
      <top/>
      <bottom style="thin">
        <color theme="0" tint="-0.499984740745262"/>
      </bottom>
      <diagonal/>
    </border>
    <border>
      <left/>
      <right style="dashDotDot">
        <color theme="0" tint="-0.499984740745262"/>
      </right>
      <top style="thin">
        <color theme="0"/>
      </top>
      <bottom style="thin">
        <color theme="6"/>
      </bottom>
      <diagonal/>
    </border>
    <border>
      <left/>
      <right style="dashDotDot">
        <color theme="0" tint="-0.499984740745262"/>
      </right>
      <top style="thin">
        <color theme="0"/>
      </top>
      <bottom/>
      <diagonal/>
    </border>
    <border>
      <left/>
      <right style="dashDotDot">
        <color theme="0" tint="-0.499984740745262"/>
      </right>
      <top style="thin">
        <color theme="6"/>
      </top>
      <bottom/>
      <diagonal/>
    </border>
    <border>
      <left/>
      <right style="dashDotDot">
        <color theme="0" tint="-0.499984740745262"/>
      </right>
      <top/>
      <bottom style="thin">
        <color theme="6"/>
      </bottom>
      <diagonal/>
    </border>
    <border>
      <left/>
      <right style="dashDotDot">
        <color theme="0" tint="-0.499984740745262"/>
      </right>
      <top/>
      <bottom/>
      <diagonal/>
    </border>
    <border>
      <left style="thin">
        <color theme="0"/>
      </left>
      <right style="dashDotDot">
        <color theme="0" tint="-0.499984740745262"/>
      </right>
      <top style="thin">
        <color theme="6"/>
      </top>
      <bottom style="thin">
        <color theme="6"/>
      </bottom>
      <diagonal/>
    </border>
    <border>
      <left/>
      <right style="dashDotDot">
        <color theme="0" tint="-0.499984740745262"/>
      </right>
      <top/>
      <bottom style="thin">
        <color theme="0" tint="-0.499984740745262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0" applyNumberFormat="0" applyBorder="0" applyAlignment="0" applyProtection="0"/>
  </cellStyleXfs>
  <cellXfs count="21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6" fillId="3" borderId="11" xfId="0" applyFont="1" applyFill="1" applyBorder="1" applyAlignment="1" applyProtection="1">
      <alignment horizontal="center" vertical="center"/>
      <protection hidden="1"/>
    </xf>
    <xf numFmtId="44" fontId="3" fillId="3" borderId="11" xfId="1" applyFont="1" applyFill="1" applyBorder="1" applyAlignment="1" applyProtection="1">
      <alignment vertical="center"/>
      <protection hidden="1"/>
    </xf>
    <xf numFmtId="44" fontId="3" fillId="7" borderId="11" xfId="1" applyFont="1" applyFill="1" applyBorder="1" applyAlignment="1">
      <alignment vertical="center"/>
    </xf>
    <xf numFmtId="0" fontId="3" fillId="7" borderId="11" xfId="0" applyFont="1" applyFill="1" applyBorder="1" applyAlignment="1">
      <alignment vertical="center"/>
    </xf>
    <xf numFmtId="44" fontId="6" fillId="5" borderId="11" xfId="1" applyFont="1" applyFill="1" applyBorder="1" applyAlignment="1" applyProtection="1">
      <alignment vertical="center"/>
      <protection hidden="1"/>
    </xf>
    <xf numFmtId="0" fontId="6" fillId="5" borderId="11" xfId="0" applyFont="1" applyFill="1" applyBorder="1" applyAlignment="1" applyProtection="1">
      <alignment horizontal="center" vertical="center"/>
      <protection hidden="1"/>
    </xf>
    <xf numFmtId="44" fontId="3" fillId="3" borderId="11" xfId="1" applyFont="1" applyFill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44" fontId="6" fillId="3" borderId="11" xfId="1" applyFont="1" applyFill="1" applyBorder="1" applyAlignment="1" applyProtection="1">
      <alignment vertical="center"/>
      <protection hidden="1"/>
    </xf>
    <xf numFmtId="44" fontId="6" fillId="7" borderId="11" xfId="1" applyFont="1" applyFill="1" applyBorder="1" applyAlignment="1">
      <alignment vertical="center"/>
    </xf>
    <xf numFmtId="0" fontId="6" fillId="7" borderId="11" xfId="0" applyFont="1" applyFill="1" applyBorder="1" applyAlignment="1">
      <alignment vertical="center"/>
    </xf>
    <xf numFmtId="44" fontId="3" fillId="5" borderId="11" xfId="1" applyFont="1" applyFill="1" applyBorder="1" applyAlignment="1" applyProtection="1">
      <alignment vertical="center"/>
      <protection hidden="1"/>
    </xf>
    <xf numFmtId="0" fontId="3" fillId="5" borderId="11" xfId="0" applyFont="1" applyFill="1" applyBorder="1" applyAlignment="1" applyProtection="1">
      <alignment horizontal="center" vertical="center"/>
      <protection hidden="1"/>
    </xf>
    <xf numFmtId="0" fontId="3" fillId="3" borderId="11" xfId="0" applyFont="1" applyFill="1" applyBorder="1" applyAlignment="1" applyProtection="1">
      <alignment horizontal="center" vertical="center"/>
      <protection hidden="1"/>
    </xf>
    <xf numFmtId="0" fontId="6" fillId="8" borderId="11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0" xfId="0" applyFont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44" fontId="13" fillId="0" borderId="21" xfId="1" applyFont="1" applyBorder="1" applyAlignment="1">
      <alignment horizontal="center" vertical="center"/>
    </xf>
    <xf numFmtId="0" fontId="9" fillId="10" borderId="21" xfId="0" applyFont="1" applyFill="1" applyBorder="1" applyAlignment="1">
      <alignment vertical="center" wrapText="1"/>
    </xf>
    <xf numFmtId="0" fontId="9" fillId="10" borderId="21" xfId="0" applyFont="1" applyFill="1" applyBorder="1" applyAlignment="1">
      <alignment horizontal="center" vertical="center"/>
    </xf>
    <xf numFmtId="44" fontId="9" fillId="10" borderId="21" xfId="1" applyFont="1" applyFill="1" applyBorder="1" applyAlignment="1">
      <alignment vertical="center"/>
    </xf>
    <xf numFmtId="44" fontId="9" fillId="10" borderId="21" xfId="1" applyFont="1" applyFill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/>
    </xf>
    <xf numFmtId="44" fontId="9" fillId="0" borderId="0" xfId="1" applyFont="1" applyBorder="1" applyAlignment="1">
      <alignment horizontal="center" vertical="center"/>
    </xf>
    <xf numFmtId="0" fontId="9" fillId="10" borderId="0" xfId="0" applyFont="1" applyFill="1" applyAlignment="1">
      <alignment vertical="center" wrapText="1"/>
    </xf>
    <xf numFmtId="0" fontId="9" fillId="10" borderId="0" xfId="0" applyFont="1" applyFill="1" applyAlignment="1">
      <alignment horizontal="center" vertical="center"/>
    </xf>
    <xf numFmtId="44" fontId="9" fillId="10" borderId="0" xfId="1" applyFont="1" applyFill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44" fontId="9" fillId="0" borderId="18" xfId="1" applyFont="1" applyBorder="1" applyAlignment="1">
      <alignment horizontal="center" vertical="center"/>
    </xf>
    <xf numFmtId="0" fontId="10" fillId="0" borderId="16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0" fillId="0" borderId="15" xfId="0" applyFont="1" applyBorder="1" applyAlignment="1">
      <alignment vertical="center" wrapText="1"/>
    </xf>
    <xf numFmtId="0" fontId="10" fillId="0" borderId="8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9" fillId="10" borderId="18" xfId="0" applyFont="1" applyFill="1" applyBorder="1" applyAlignment="1">
      <alignment vertical="center" wrapText="1"/>
    </xf>
    <xf numFmtId="0" fontId="13" fillId="0" borderId="21" xfId="0" applyFont="1" applyBorder="1" applyAlignment="1">
      <alignment horizontal="center" vertical="center" wrapText="1"/>
    </xf>
    <xf numFmtId="9" fontId="9" fillId="13" borderId="28" xfId="2" applyFont="1" applyFill="1" applyBorder="1" applyAlignment="1">
      <alignment horizontal="center" vertical="center"/>
    </xf>
    <xf numFmtId="9" fontId="9" fillId="0" borderId="0" xfId="2" applyFont="1" applyFill="1" applyBorder="1" applyAlignment="1">
      <alignment horizontal="center" vertical="center"/>
    </xf>
    <xf numFmtId="9" fontId="9" fillId="0" borderId="20" xfId="2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13" borderId="0" xfId="0" applyFont="1" applyFill="1" applyAlignment="1">
      <alignment vertical="center"/>
    </xf>
    <xf numFmtId="9" fontId="9" fillId="13" borderId="20" xfId="2" applyFont="1" applyFill="1" applyBorder="1" applyAlignment="1">
      <alignment horizontal="center" vertical="center"/>
    </xf>
    <xf numFmtId="0" fontId="9" fillId="13" borderId="18" xfId="0" applyFont="1" applyFill="1" applyBorder="1" applyAlignment="1">
      <alignment vertical="center"/>
    </xf>
    <xf numFmtId="9" fontId="9" fillId="13" borderId="31" xfId="2" applyFont="1" applyFill="1" applyBorder="1" applyAlignment="1">
      <alignment horizontal="center" vertical="center"/>
    </xf>
    <xf numFmtId="9" fontId="9" fillId="13" borderId="21" xfId="2" applyFont="1" applyFill="1" applyBorder="1" applyAlignment="1">
      <alignment horizontal="center" vertical="center"/>
    </xf>
    <xf numFmtId="9" fontId="9" fillId="13" borderId="0" xfId="2" applyFont="1" applyFill="1" applyBorder="1" applyAlignment="1">
      <alignment horizontal="center" vertical="center"/>
    </xf>
    <xf numFmtId="9" fontId="9" fillId="13" borderId="18" xfId="2" applyFont="1" applyFill="1" applyBorder="1" applyAlignment="1">
      <alignment horizontal="center" vertical="center"/>
    </xf>
    <xf numFmtId="0" fontId="10" fillId="0" borderId="17" xfId="0" applyFont="1" applyBorder="1" applyAlignment="1">
      <alignment vertical="center"/>
    </xf>
    <xf numFmtId="9" fontId="10" fillId="0" borderId="28" xfId="2" applyFont="1" applyFill="1" applyBorder="1" applyAlignment="1">
      <alignment horizontal="center" vertical="center"/>
    </xf>
    <xf numFmtId="9" fontId="10" fillId="0" borderId="17" xfId="2" applyFont="1" applyFill="1" applyBorder="1" applyAlignment="1">
      <alignment horizontal="center" vertical="center"/>
    </xf>
    <xf numFmtId="0" fontId="10" fillId="0" borderId="32" xfId="0" applyFont="1" applyBorder="1" applyAlignment="1">
      <alignment vertical="center"/>
    </xf>
    <xf numFmtId="9" fontId="10" fillId="0" borderId="33" xfId="2" applyFont="1" applyFill="1" applyBorder="1" applyAlignment="1">
      <alignment horizontal="center" vertical="center"/>
    </xf>
    <xf numFmtId="9" fontId="10" fillId="0" borderId="32" xfId="2" applyFont="1" applyFill="1" applyBorder="1" applyAlignment="1">
      <alignment horizontal="center" vertical="center"/>
    </xf>
    <xf numFmtId="0" fontId="9" fillId="0" borderId="11" xfId="0" applyFont="1" applyBorder="1" applyAlignment="1" applyProtection="1">
      <alignment horizontal="center" vertical="center"/>
      <protection hidden="1"/>
    </xf>
    <xf numFmtId="44" fontId="9" fillId="0" borderId="11" xfId="1" applyFont="1" applyFill="1" applyBorder="1" applyAlignment="1" applyProtection="1">
      <alignment vertical="center"/>
      <protection hidden="1"/>
    </xf>
    <xf numFmtId="0" fontId="13" fillId="0" borderId="11" xfId="0" applyFont="1" applyBorder="1" applyAlignment="1" applyProtection="1">
      <alignment horizontal="center" vertical="center"/>
      <protection hidden="1"/>
    </xf>
    <xf numFmtId="44" fontId="13" fillId="0" borderId="11" xfId="1" applyFont="1" applyFill="1" applyBorder="1" applyAlignment="1" applyProtection="1">
      <alignment vertical="center"/>
      <protection hidden="1"/>
    </xf>
    <xf numFmtId="0" fontId="13" fillId="0" borderId="35" xfId="0" applyFont="1" applyBorder="1" applyAlignment="1" applyProtection="1">
      <alignment horizontal="center" vertical="center"/>
      <protection hidden="1"/>
    </xf>
    <xf numFmtId="44" fontId="13" fillId="0" borderId="35" xfId="1" applyFont="1" applyFill="1" applyBorder="1" applyAlignment="1" applyProtection="1">
      <alignment vertical="center"/>
      <protection hidden="1"/>
    </xf>
    <xf numFmtId="0" fontId="9" fillId="13" borderId="34" xfId="0" applyFont="1" applyFill="1" applyBorder="1" applyAlignment="1" applyProtection="1">
      <alignment horizontal="center" vertical="center"/>
      <protection hidden="1"/>
    </xf>
    <xf numFmtId="44" fontId="9" fillId="13" borderId="34" xfId="1" applyFont="1" applyFill="1" applyBorder="1" applyAlignment="1" applyProtection="1">
      <alignment vertical="center"/>
      <protection hidden="1"/>
    </xf>
    <xf numFmtId="0" fontId="9" fillId="13" borderId="11" xfId="0" applyFont="1" applyFill="1" applyBorder="1" applyAlignment="1" applyProtection="1">
      <alignment horizontal="center" vertical="center"/>
      <protection hidden="1"/>
    </xf>
    <xf numFmtId="44" fontId="9" fillId="13" borderId="11" xfId="1" applyFont="1" applyFill="1" applyBorder="1" applyAlignment="1" applyProtection="1">
      <alignment vertical="center"/>
      <protection hidden="1"/>
    </xf>
    <xf numFmtId="0" fontId="13" fillId="13" borderId="11" xfId="0" applyFont="1" applyFill="1" applyBorder="1" applyAlignment="1" applyProtection="1">
      <alignment horizontal="center" vertical="center"/>
      <protection hidden="1"/>
    </xf>
    <xf numFmtId="44" fontId="13" fillId="13" borderId="11" xfId="1" applyFont="1" applyFill="1" applyBorder="1" applyAlignment="1" applyProtection="1">
      <alignment vertical="center"/>
      <protection hidden="1"/>
    </xf>
    <xf numFmtId="0" fontId="13" fillId="0" borderId="25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0" fontId="9" fillId="0" borderId="19" xfId="0" applyFont="1" applyBorder="1" applyAlignment="1">
      <alignment vertical="center"/>
    </xf>
    <xf numFmtId="44" fontId="9" fillId="0" borderId="0" xfId="1" applyFont="1" applyFill="1" applyBorder="1" applyAlignment="1">
      <alignment vertical="center"/>
    </xf>
    <xf numFmtId="44" fontId="9" fillId="0" borderId="20" xfId="1" applyFont="1" applyFill="1" applyBorder="1" applyAlignment="1">
      <alignment vertical="center"/>
    </xf>
    <xf numFmtId="0" fontId="13" fillId="0" borderId="19" xfId="0" applyFont="1" applyBorder="1" applyAlignment="1">
      <alignment vertical="center"/>
    </xf>
    <xf numFmtId="44" fontId="13" fillId="0" borderId="0" xfId="1" applyFont="1" applyFill="1" applyBorder="1" applyAlignment="1">
      <alignment vertical="center"/>
    </xf>
    <xf numFmtId="44" fontId="13" fillId="0" borderId="20" xfId="1" applyFont="1" applyFill="1" applyBorder="1" applyAlignment="1">
      <alignment vertical="center"/>
    </xf>
    <xf numFmtId="0" fontId="9" fillId="13" borderId="27" xfId="0" applyFont="1" applyFill="1" applyBorder="1" applyAlignment="1">
      <alignment vertical="center"/>
    </xf>
    <xf numFmtId="44" fontId="9" fillId="13" borderId="21" xfId="1" applyFont="1" applyFill="1" applyBorder="1" applyAlignment="1">
      <alignment vertical="center"/>
    </xf>
    <xf numFmtId="44" fontId="9" fillId="13" borderId="28" xfId="1" applyFont="1" applyFill="1" applyBorder="1" applyAlignment="1">
      <alignment vertical="center"/>
    </xf>
    <xf numFmtId="0" fontId="9" fillId="13" borderId="19" xfId="0" applyFont="1" applyFill="1" applyBorder="1" applyAlignment="1">
      <alignment vertical="center"/>
    </xf>
    <xf numFmtId="44" fontId="9" fillId="13" borderId="0" xfId="1" applyFont="1" applyFill="1" applyBorder="1" applyAlignment="1">
      <alignment vertical="center"/>
    </xf>
    <xf numFmtId="44" fontId="9" fillId="13" borderId="20" xfId="1" applyFont="1" applyFill="1" applyBorder="1" applyAlignment="1">
      <alignment vertical="center"/>
    </xf>
    <xf numFmtId="0" fontId="9" fillId="13" borderId="30" xfId="0" applyFont="1" applyFill="1" applyBorder="1" applyAlignment="1">
      <alignment vertical="center"/>
    </xf>
    <xf numFmtId="44" fontId="9" fillId="13" borderId="18" xfId="1" applyFont="1" applyFill="1" applyBorder="1" applyAlignment="1">
      <alignment vertical="center"/>
    </xf>
    <xf numFmtId="44" fontId="9" fillId="13" borderId="31" xfId="1" applyFont="1" applyFill="1" applyBorder="1" applyAlignment="1">
      <alignment vertical="center"/>
    </xf>
    <xf numFmtId="43" fontId="9" fillId="10" borderId="21" xfId="3" applyFont="1" applyFill="1" applyBorder="1" applyAlignment="1">
      <alignment vertical="center" wrapText="1"/>
    </xf>
    <xf numFmtId="43" fontId="9" fillId="0" borderId="0" xfId="3" applyFont="1" applyBorder="1" applyAlignment="1">
      <alignment vertical="center" wrapText="1"/>
    </xf>
    <xf numFmtId="43" fontId="9" fillId="10" borderId="0" xfId="3" applyFont="1" applyFill="1" applyBorder="1" applyAlignment="1">
      <alignment vertical="center" wrapText="1"/>
    </xf>
    <xf numFmtId="43" fontId="9" fillId="10" borderId="18" xfId="3" applyFont="1" applyFill="1" applyBorder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9" fillId="0" borderId="0" xfId="0" applyFont="1" applyAlignment="1">
      <alignment horizontal="left" vertical="center"/>
    </xf>
    <xf numFmtId="0" fontId="13" fillId="0" borderId="0" xfId="0" applyFont="1" applyAlignment="1" applyProtection="1">
      <alignment vertical="center" wrapText="1"/>
      <protection hidden="1"/>
    </xf>
    <xf numFmtId="0" fontId="13" fillId="0" borderId="0" xfId="0" applyFont="1" applyAlignment="1" applyProtection="1">
      <alignment horizontal="center" vertical="center"/>
      <protection hidden="1"/>
    </xf>
    <xf numFmtId="0" fontId="9" fillId="0" borderId="0" xfId="0" applyFont="1" applyAlignment="1">
      <alignment vertical="top" wrapText="1"/>
    </xf>
    <xf numFmtId="0" fontId="9" fillId="13" borderId="44" xfId="0" applyFont="1" applyFill="1" applyBorder="1" applyAlignment="1">
      <alignment vertical="center"/>
    </xf>
    <xf numFmtId="44" fontId="9" fillId="13" borderId="45" xfId="1" applyFont="1" applyFill="1" applyBorder="1" applyAlignment="1">
      <alignment vertical="center"/>
    </xf>
    <xf numFmtId="44" fontId="9" fillId="13" borderId="46" xfId="1" applyFont="1" applyFill="1" applyBorder="1" applyAlignment="1">
      <alignment vertical="center"/>
    </xf>
    <xf numFmtId="43" fontId="9" fillId="10" borderId="49" xfId="3" applyFont="1" applyFill="1" applyBorder="1" applyAlignment="1">
      <alignment vertical="center" wrapText="1"/>
    </xf>
    <xf numFmtId="43" fontId="9" fillId="0" borderId="51" xfId="3" applyFont="1" applyBorder="1" applyAlignment="1">
      <alignment vertical="center" wrapText="1"/>
    </xf>
    <xf numFmtId="43" fontId="9" fillId="10" borderId="51" xfId="3" applyFont="1" applyFill="1" applyBorder="1" applyAlignment="1">
      <alignment vertical="center" wrapText="1"/>
    </xf>
    <xf numFmtId="43" fontId="9" fillId="10" borderId="50" xfId="3" applyFont="1" applyFill="1" applyBorder="1" applyAlignment="1">
      <alignment vertical="center" wrapText="1"/>
    </xf>
    <xf numFmtId="0" fontId="13" fillId="0" borderId="40" xfId="0" applyFont="1" applyBorder="1" applyAlignment="1">
      <alignment horizontal="center" vertical="center" wrapText="1"/>
    </xf>
    <xf numFmtId="0" fontId="13" fillId="0" borderId="52" xfId="0" applyFont="1" applyBorder="1" applyAlignment="1">
      <alignment horizontal="center" vertical="center" wrapText="1"/>
    </xf>
    <xf numFmtId="44" fontId="9" fillId="13" borderId="49" xfId="1" applyFont="1" applyFill="1" applyBorder="1" applyAlignment="1">
      <alignment vertical="center"/>
    </xf>
    <xf numFmtId="44" fontId="9" fillId="0" borderId="51" xfId="1" applyFont="1" applyFill="1" applyBorder="1" applyAlignment="1">
      <alignment vertical="center"/>
    </xf>
    <xf numFmtId="44" fontId="9" fillId="13" borderId="51" xfId="1" applyFont="1" applyFill="1" applyBorder="1" applyAlignment="1">
      <alignment vertical="center"/>
    </xf>
    <xf numFmtId="44" fontId="9" fillId="13" borderId="53" xfId="1" applyFont="1" applyFill="1" applyBorder="1" applyAlignment="1">
      <alignment vertical="center"/>
    </xf>
    <xf numFmtId="0" fontId="0" fillId="0" borderId="16" xfId="0" applyBorder="1"/>
    <xf numFmtId="0" fontId="9" fillId="0" borderId="16" xfId="0" applyFont="1" applyBorder="1" applyAlignment="1">
      <alignment vertical="top" wrapText="1"/>
    </xf>
    <xf numFmtId="44" fontId="10" fillId="0" borderId="0" xfId="0" applyNumberFormat="1" applyFont="1" applyAlignment="1">
      <alignment vertical="center"/>
    </xf>
    <xf numFmtId="0" fontId="12" fillId="4" borderId="0" xfId="0" applyFont="1" applyFill="1" applyAlignment="1">
      <alignment horizontal="center" vertical="center" wrapText="1"/>
    </xf>
    <xf numFmtId="0" fontId="14" fillId="3" borderId="42" xfId="0" applyFont="1" applyFill="1" applyBorder="1" applyAlignment="1">
      <alignment horizontal="center" vertical="center" wrapText="1"/>
    </xf>
    <xf numFmtId="0" fontId="14" fillId="3" borderId="43" xfId="0" applyFont="1" applyFill="1" applyBorder="1" applyAlignment="1">
      <alignment horizontal="center" vertical="center" wrapText="1"/>
    </xf>
    <xf numFmtId="0" fontId="14" fillId="12" borderId="41" xfId="0" applyFont="1" applyFill="1" applyBorder="1" applyAlignment="1">
      <alignment horizontal="center" vertical="center" wrapText="1"/>
    </xf>
    <xf numFmtId="0" fontId="14" fillId="12" borderId="42" xfId="0" applyFont="1" applyFill="1" applyBorder="1" applyAlignment="1">
      <alignment horizontal="center" vertical="center" wrapText="1"/>
    </xf>
    <xf numFmtId="0" fontId="14" fillId="12" borderId="48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justify" vertical="top" wrapText="1"/>
    </xf>
    <xf numFmtId="0" fontId="12" fillId="11" borderId="0" xfId="4" applyFont="1" applyFill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13" fillId="0" borderId="21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0" fontId="13" fillId="0" borderId="49" xfId="0" applyFont="1" applyBorder="1" applyAlignment="1">
      <alignment horizontal="center" vertical="center" wrapText="1"/>
    </xf>
    <xf numFmtId="0" fontId="13" fillId="0" borderId="50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2" fillId="11" borderId="0" xfId="0" applyFont="1" applyFill="1" applyAlignment="1">
      <alignment horizontal="center" vertical="center"/>
    </xf>
    <xf numFmtId="0" fontId="10" fillId="0" borderId="0" xfId="0" applyFont="1" applyAlignment="1">
      <alignment vertical="center"/>
    </xf>
    <xf numFmtId="0" fontId="14" fillId="12" borderId="22" xfId="0" applyFont="1" applyFill="1" applyBorder="1" applyAlignment="1">
      <alignment horizontal="center" vertical="center" wrapText="1"/>
    </xf>
    <xf numFmtId="0" fontId="14" fillId="12" borderId="47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justify" vertical="center" wrapText="1"/>
    </xf>
    <xf numFmtId="0" fontId="9" fillId="13" borderId="37" xfId="0" applyFont="1" applyFill="1" applyBorder="1" applyAlignment="1" applyProtection="1">
      <alignment vertical="center" wrapText="1"/>
      <protection hidden="1"/>
    </xf>
    <xf numFmtId="0" fontId="9" fillId="13" borderId="38" xfId="0" applyFont="1" applyFill="1" applyBorder="1" applyAlignment="1" applyProtection="1">
      <alignment vertical="center" wrapText="1"/>
      <protection hidden="1"/>
    </xf>
    <xf numFmtId="0" fontId="9" fillId="13" borderId="39" xfId="0" applyFont="1" applyFill="1" applyBorder="1" applyAlignment="1" applyProtection="1">
      <alignment vertical="center" wrapText="1"/>
      <protection hidden="1"/>
    </xf>
    <xf numFmtId="0" fontId="9" fillId="0" borderId="12" xfId="0" applyFont="1" applyBorder="1" applyAlignment="1" applyProtection="1">
      <alignment vertical="center" wrapText="1"/>
      <protection hidden="1"/>
    </xf>
    <xf numFmtId="0" fontId="9" fillId="0" borderId="14" xfId="0" applyFont="1" applyBorder="1" applyAlignment="1" applyProtection="1">
      <alignment vertical="center" wrapText="1"/>
      <protection hidden="1"/>
    </xf>
    <xf numFmtId="0" fontId="9" fillId="0" borderId="13" xfId="0" applyFont="1" applyBorder="1" applyAlignment="1" applyProtection="1">
      <alignment vertical="center" wrapText="1"/>
      <protection hidden="1"/>
    </xf>
    <xf numFmtId="0" fontId="9" fillId="13" borderId="12" xfId="0" applyFont="1" applyFill="1" applyBorder="1" applyAlignment="1" applyProtection="1">
      <alignment vertical="center" wrapText="1"/>
      <protection hidden="1"/>
    </xf>
    <xf numFmtId="0" fontId="9" fillId="13" borderId="14" xfId="0" applyFont="1" applyFill="1" applyBorder="1" applyAlignment="1" applyProtection="1">
      <alignment vertical="center" wrapText="1"/>
      <protection hidden="1"/>
    </xf>
    <xf numFmtId="0" fontId="9" fillId="13" borderId="13" xfId="0" applyFont="1" applyFill="1" applyBorder="1" applyAlignment="1" applyProtection="1">
      <alignment vertical="center" wrapText="1"/>
      <protection hidden="1"/>
    </xf>
    <xf numFmtId="0" fontId="13" fillId="0" borderId="12" xfId="0" applyFont="1" applyBorder="1" applyAlignment="1" applyProtection="1">
      <alignment vertical="center" wrapText="1"/>
      <protection hidden="1"/>
    </xf>
    <xf numFmtId="0" fontId="13" fillId="0" borderId="14" xfId="0" applyFont="1" applyBorder="1" applyAlignment="1" applyProtection="1">
      <alignment vertical="center" wrapText="1"/>
      <protection hidden="1"/>
    </xf>
    <xf numFmtId="0" fontId="13" fillId="0" borderId="13" xfId="0" applyFont="1" applyBorder="1" applyAlignment="1" applyProtection="1">
      <alignment vertical="center" wrapText="1"/>
      <protection hidden="1"/>
    </xf>
    <xf numFmtId="0" fontId="13" fillId="13" borderId="12" xfId="0" applyFont="1" applyFill="1" applyBorder="1" applyAlignment="1" applyProtection="1">
      <alignment vertical="center" wrapText="1"/>
      <protection hidden="1"/>
    </xf>
    <xf numFmtId="0" fontId="13" fillId="13" borderId="14" xfId="0" applyFont="1" applyFill="1" applyBorder="1" applyAlignment="1" applyProtection="1">
      <alignment vertical="center" wrapText="1"/>
      <protection hidden="1"/>
    </xf>
    <xf numFmtId="0" fontId="13" fillId="13" borderId="13" xfId="0" applyFont="1" applyFill="1" applyBorder="1" applyAlignment="1" applyProtection="1">
      <alignment vertical="center" wrapText="1"/>
      <protection hidden="1"/>
    </xf>
    <xf numFmtId="0" fontId="13" fillId="0" borderId="22" xfId="0" applyFont="1" applyBorder="1" applyAlignment="1" applyProtection="1">
      <alignment vertical="center" wrapText="1"/>
      <protection hidden="1"/>
    </xf>
    <xf numFmtId="0" fontId="13" fillId="0" borderId="23" xfId="0" applyFont="1" applyBorder="1" applyAlignment="1" applyProtection="1">
      <alignment vertical="center" wrapText="1"/>
      <protection hidden="1"/>
    </xf>
    <xf numFmtId="0" fontId="13" fillId="0" borderId="24" xfId="0" applyFont="1" applyBorder="1" applyAlignment="1" applyProtection="1">
      <alignment vertical="center" wrapText="1"/>
      <protection hidden="1"/>
    </xf>
    <xf numFmtId="0" fontId="12" fillId="14" borderId="0" xfId="0" applyFont="1" applyFill="1" applyAlignment="1">
      <alignment horizontal="center" vertical="center"/>
    </xf>
    <xf numFmtId="0" fontId="12" fillId="4" borderId="18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3" fillId="0" borderId="35" xfId="0" applyFont="1" applyBorder="1" applyAlignment="1" applyProtection="1">
      <alignment horizontal="left" vertical="center" wrapText="1"/>
      <protection hidden="1"/>
    </xf>
    <xf numFmtId="0" fontId="9" fillId="13" borderId="34" xfId="0" applyFont="1" applyFill="1" applyBorder="1" applyAlignment="1" applyProtection="1">
      <alignment horizontal="left" vertical="center" wrapText="1"/>
      <protection hidden="1"/>
    </xf>
    <xf numFmtId="0" fontId="9" fillId="0" borderId="11" xfId="0" applyFont="1" applyBorder="1" applyAlignment="1" applyProtection="1">
      <alignment horizontal="left" vertical="center" wrapText="1"/>
      <protection hidden="1"/>
    </xf>
    <xf numFmtId="0" fontId="9" fillId="13" borderId="11" xfId="0" applyFont="1" applyFill="1" applyBorder="1" applyAlignment="1" applyProtection="1">
      <alignment horizontal="left" vertical="center" wrapText="1"/>
      <protection hidden="1"/>
    </xf>
    <xf numFmtId="0" fontId="13" fillId="0" borderId="11" xfId="0" applyFont="1" applyBorder="1" applyAlignment="1" applyProtection="1">
      <alignment horizontal="left" vertical="center" wrapText="1"/>
      <protection hidden="1"/>
    </xf>
    <xf numFmtId="0" fontId="13" fillId="13" borderId="11" xfId="0" applyFont="1" applyFill="1" applyBorder="1" applyAlignment="1" applyProtection="1">
      <alignment horizontal="left" vertical="center" wrapText="1"/>
      <protection hidden="1"/>
    </xf>
    <xf numFmtId="0" fontId="10" fillId="0" borderId="0" xfId="0" applyFont="1" applyAlignment="1">
      <alignment horizontal="justify" vertical="center" wrapText="1"/>
    </xf>
    <xf numFmtId="0" fontId="10" fillId="0" borderId="15" xfId="0" applyFont="1" applyBorder="1" applyAlignment="1">
      <alignment horizontal="justify" vertical="center" wrapText="1"/>
    </xf>
    <xf numFmtId="0" fontId="9" fillId="0" borderId="18" xfId="0" applyFont="1" applyBorder="1" applyAlignment="1">
      <alignment vertical="center" wrapText="1"/>
    </xf>
    <xf numFmtId="0" fontId="12" fillId="3" borderId="0" xfId="4" applyFont="1" applyFill="1" applyAlignment="1">
      <alignment horizontal="center" vertical="center"/>
    </xf>
    <xf numFmtId="0" fontId="9" fillId="0" borderId="0" xfId="0" applyFont="1" applyAlignment="1">
      <alignment horizontal="left" vertical="center"/>
    </xf>
    <xf numFmtId="9" fontId="9" fillId="0" borderId="0" xfId="2" applyFont="1" applyFill="1" applyBorder="1" applyAlignment="1">
      <alignment horizontal="center" vertical="center"/>
    </xf>
    <xf numFmtId="0" fontId="14" fillId="12" borderId="23" xfId="0" applyFont="1" applyFill="1" applyBorder="1" applyAlignment="1">
      <alignment horizontal="center" vertical="center" wrapText="1"/>
    </xf>
    <xf numFmtId="0" fontId="14" fillId="12" borderId="24" xfId="0" applyFont="1" applyFill="1" applyBorder="1" applyAlignment="1">
      <alignment horizontal="center" vertical="center" wrapText="1"/>
    </xf>
    <xf numFmtId="0" fontId="14" fillId="3" borderId="22" xfId="0" applyFont="1" applyFill="1" applyBorder="1" applyAlignment="1">
      <alignment horizontal="center" vertical="center" wrapText="1"/>
    </xf>
    <xf numFmtId="0" fontId="14" fillId="3" borderId="23" xfId="0" applyFont="1" applyFill="1" applyBorder="1" applyAlignment="1">
      <alignment horizontal="center" vertical="center" wrapText="1"/>
    </xf>
    <xf numFmtId="0" fontId="14" fillId="3" borderId="24" xfId="0" applyFont="1" applyFill="1" applyBorder="1" applyAlignment="1">
      <alignment horizontal="center" vertical="center" wrapText="1"/>
    </xf>
    <xf numFmtId="9" fontId="9" fillId="0" borderId="20" xfId="2" applyFont="1" applyFill="1" applyBorder="1" applyAlignment="1">
      <alignment horizontal="center" vertical="center"/>
    </xf>
    <xf numFmtId="0" fontId="9" fillId="10" borderId="21" xfId="0" applyFont="1" applyFill="1" applyBorder="1" applyAlignment="1">
      <alignment horizontal="left" vertical="center" wrapText="1"/>
    </xf>
    <xf numFmtId="0" fontId="9" fillId="10" borderId="0" xfId="0" applyFont="1" applyFill="1" applyAlignment="1">
      <alignment vertical="center" wrapText="1"/>
    </xf>
    <xf numFmtId="0" fontId="12" fillId="9" borderId="0" xfId="4" applyFont="1" applyAlignment="1">
      <alignment horizontal="center" vertical="center"/>
    </xf>
    <xf numFmtId="0" fontId="9" fillId="10" borderId="21" xfId="0" applyFont="1" applyFill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0" fillId="0" borderId="0" xfId="0" applyAlignment="1">
      <alignment horizontal="justify" vertical="top" wrapText="1"/>
    </xf>
    <xf numFmtId="0" fontId="2" fillId="2" borderId="0" xfId="0" applyFont="1" applyFill="1" applyAlignment="1">
      <alignment horizontal="center" vertical="center"/>
    </xf>
    <xf numFmtId="0" fontId="5" fillId="3" borderId="12" xfId="0" applyFont="1" applyFill="1" applyBorder="1" applyAlignment="1" applyProtection="1">
      <alignment horizontal="left" vertical="center" wrapText="1"/>
      <protection hidden="1"/>
    </xf>
    <xf numFmtId="0" fontId="5" fillId="3" borderId="14" xfId="0" applyFont="1" applyFill="1" applyBorder="1" applyAlignment="1" applyProtection="1">
      <alignment horizontal="left" vertical="center" wrapText="1"/>
      <protection hidden="1"/>
    </xf>
    <xf numFmtId="0" fontId="5" fillId="3" borderId="13" xfId="0" applyFont="1" applyFill="1" applyBorder="1" applyAlignment="1" applyProtection="1">
      <alignment horizontal="left" vertical="center" wrapText="1"/>
      <protection hidden="1"/>
    </xf>
    <xf numFmtId="0" fontId="2" fillId="6" borderId="0" xfId="0" applyFont="1" applyFill="1" applyAlignment="1">
      <alignment horizontal="center" vertical="center"/>
    </xf>
    <xf numFmtId="0" fontId="7" fillId="3" borderId="12" xfId="0" applyFont="1" applyFill="1" applyBorder="1" applyAlignment="1" applyProtection="1">
      <alignment horizontal="left" vertical="center" wrapText="1"/>
      <protection hidden="1"/>
    </xf>
    <xf numFmtId="0" fontId="7" fillId="3" borderId="14" xfId="0" applyFont="1" applyFill="1" applyBorder="1" applyAlignment="1" applyProtection="1">
      <alignment horizontal="left" vertical="center" wrapText="1"/>
      <protection hidden="1"/>
    </xf>
    <xf numFmtId="0" fontId="7" fillId="3" borderId="13" xfId="0" applyFont="1" applyFill="1" applyBorder="1" applyAlignment="1" applyProtection="1">
      <alignment horizontal="left" vertical="center" wrapText="1"/>
      <protection hidden="1"/>
    </xf>
    <xf numFmtId="0" fontId="6" fillId="8" borderId="11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 applyProtection="1">
      <alignment horizontal="left" vertical="center" wrapText="1"/>
      <protection hidden="1"/>
    </xf>
    <xf numFmtId="0" fontId="7" fillId="5" borderId="14" xfId="0" applyFont="1" applyFill="1" applyBorder="1" applyAlignment="1" applyProtection="1">
      <alignment horizontal="left" vertical="center" wrapText="1"/>
      <protection hidden="1"/>
    </xf>
    <xf numFmtId="0" fontId="7" fillId="5" borderId="13" xfId="0" applyFont="1" applyFill="1" applyBorder="1" applyAlignment="1" applyProtection="1">
      <alignment horizontal="left" vertical="center" wrapText="1"/>
      <protection hidden="1"/>
    </xf>
    <xf numFmtId="44" fontId="3" fillId="3" borderId="12" xfId="1" applyFont="1" applyFill="1" applyBorder="1" applyAlignment="1">
      <alignment vertical="center"/>
    </xf>
    <xf numFmtId="44" fontId="3" fillId="3" borderId="13" xfId="1" applyFont="1" applyFill="1" applyBorder="1" applyAlignment="1">
      <alignment vertical="center"/>
    </xf>
    <xf numFmtId="44" fontId="3" fillId="7" borderId="12" xfId="1" applyFont="1" applyFill="1" applyBorder="1" applyAlignment="1">
      <alignment vertical="center"/>
    </xf>
    <xf numFmtId="44" fontId="3" fillId="7" borderId="13" xfId="1" applyFont="1" applyFill="1" applyBorder="1" applyAlignment="1">
      <alignment vertical="center"/>
    </xf>
    <xf numFmtId="0" fontId="5" fillId="5" borderId="12" xfId="0" applyFont="1" applyFill="1" applyBorder="1" applyAlignment="1" applyProtection="1">
      <alignment horizontal="left" vertical="center" wrapText="1"/>
      <protection hidden="1"/>
    </xf>
    <xf numFmtId="0" fontId="5" fillId="5" borderId="14" xfId="0" applyFont="1" applyFill="1" applyBorder="1" applyAlignment="1" applyProtection="1">
      <alignment horizontal="left" vertical="center" wrapText="1"/>
      <protection hidden="1"/>
    </xf>
    <xf numFmtId="0" fontId="5" fillId="5" borderId="13" xfId="0" applyFont="1" applyFill="1" applyBorder="1" applyAlignment="1" applyProtection="1">
      <alignment horizontal="left" vertical="center" wrapText="1"/>
      <protection hidden="1"/>
    </xf>
    <xf numFmtId="44" fontId="6" fillId="7" borderId="12" xfId="1" applyFont="1" applyFill="1" applyBorder="1" applyAlignment="1">
      <alignment vertical="center"/>
    </xf>
    <xf numFmtId="44" fontId="6" fillId="7" borderId="13" xfId="1" applyFont="1" applyFill="1" applyBorder="1" applyAlignment="1">
      <alignment vertical="center"/>
    </xf>
  </cellXfs>
  <cellStyles count="5">
    <cellStyle name="40% - Énfasis5" xfId="4" builtinId="47"/>
    <cellStyle name="Millares" xfId="3" builtinId="3"/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371475</xdr:colOff>
      <xdr:row>62</xdr:row>
      <xdr:rowOff>57150</xdr:rowOff>
    </xdr:from>
    <xdr:to>
      <xdr:col>13</xdr:col>
      <xdr:colOff>647700</xdr:colOff>
      <xdr:row>72</xdr:row>
      <xdr:rowOff>104775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38C56F9-A58B-7111-73A5-33672B5207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01100" y="12077700"/>
          <a:ext cx="2143125" cy="21431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57149</xdr:colOff>
      <xdr:row>22</xdr:row>
      <xdr:rowOff>200024</xdr:rowOff>
    </xdr:from>
    <xdr:to>
      <xdr:col>14</xdr:col>
      <xdr:colOff>85725</xdr:colOff>
      <xdr:row>33</xdr:row>
      <xdr:rowOff>9524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876BFD1-C4E8-473A-8ADC-C301635BFCBA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197"/>
        <a:stretch/>
      </xdr:blipFill>
      <xdr:spPr bwMode="auto">
        <a:xfrm>
          <a:off x="8343899" y="4705349"/>
          <a:ext cx="2914651" cy="18192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75793-8F99-4DAB-9789-C1F73402079A}">
  <sheetPr>
    <pageSetUpPr fitToPage="1"/>
  </sheetPr>
  <dimension ref="A1:U77"/>
  <sheetViews>
    <sheetView showGridLines="0" tabSelected="1" topLeftCell="A40" zoomScaleNormal="100" zoomScalePageLayoutView="98" workbookViewId="0">
      <selection activeCell="I72" sqref="I72"/>
    </sheetView>
  </sheetViews>
  <sheetFormatPr baseColWidth="10" defaultColWidth="0" defaultRowHeight="12.75" zeroHeight="1" x14ac:dyDescent="0.25"/>
  <cols>
    <col min="1" max="1" width="5.28515625" style="26" customWidth="1"/>
    <col min="2" max="2" width="3.85546875" style="26" customWidth="1"/>
    <col min="3" max="9" width="16.140625" style="26" customWidth="1"/>
    <col min="10" max="11" width="2.140625" style="26" customWidth="1"/>
    <col min="12" max="12" width="14.85546875" style="26" customWidth="1"/>
    <col min="13" max="14" width="13.140625" style="26" customWidth="1"/>
    <col min="15" max="15" width="3.85546875" style="26" customWidth="1"/>
    <col min="16" max="16" width="5.28515625" style="26" customWidth="1"/>
    <col min="17" max="16384" width="11.42578125" style="26" hidden="1"/>
  </cols>
  <sheetData>
    <row r="1" spans="2:15" ht="13.5" thickTop="1" x14ac:dyDescent="0.25">
      <c r="B1" s="23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2:15" ht="38.25" customHeight="1" x14ac:dyDescent="0.25">
      <c r="B2" s="27"/>
      <c r="C2" s="126" t="s">
        <v>84</v>
      </c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28"/>
    </row>
    <row r="3" spans="2:15" x14ac:dyDescent="0.25">
      <c r="B3" s="27"/>
      <c r="O3" s="28"/>
    </row>
    <row r="4" spans="2:15" ht="7.5" customHeight="1" thickBot="1" x14ac:dyDescent="0.3">
      <c r="B4" s="27"/>
      <c r="O4" s="28"/>
    </row>
    <row r="5" spans="2:15" ht="7.5" customHeight="1" thickTop="1" x14ac:dyDescent="0.25">
      <c r="B5" s="27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8"/>
    </row>
    <row r="6" spans="2:15" ht="15" customHeight="1" x14ac:dyDescent="0.25">
      <c r="B6" s="27"/>
      <c r="C6" s="133" t="s">
        <v>73</v>
      </c>
      <c r="D6" s="133"/>
      <c r="E6" s="133"/>
      <c r="F6" s="133"/>
      <c r="G6" s="133"/>
      <c r="H6" s="133"/>
      <c r="I6" s="133"/>
      <c r="K6" s="30"/>
      <c r="L6" s="142" t="s">
        <v>49</v>
      </c>
      <c r="M6" s="142"/>
      <c r="N6" s="142"/>
      <c r="O6" s="28"/>
    </row>
    <row r="7" spans="2:15" ht="9" customHeight="1" x14ac:dyDescent="0.25">
      <c r="B7" s="27"/>
      <c r="K7" s="30"/>
      <c r="O7" s="28"/>
    </row>
    <row r="8" spans="2:15" ht="57" customHeight="1" x14ac:dyDescent="0.25">
      <c r="B8" s="27"/>
      <c r="C8" s="132" t="s">
        <v>80</v>
      </c>
      <c r="D8" s="132"/>
      <c r="E8" s="132"/>
      <c r="F8" s="132"/>
      <c r="G8" s="132"/>
      <c r="H8" s="132"/>
      <c r="I8" s="132"/>
      <c r="J8" s="31"/>
      <c r="K8" s="30"/>
      <c r="L8" s="132" t="s">
        <v>85</v>
      </c>
      <c r="M8" s="132"/>
      <c r="N8" s="132"/>
      <c r="O8" s="28"/>
    </row>
    <row r="9" spans="2:15" ht="15" customHeight="1" x14ac:dyDescent="0.25">
      <c r="B9" s="27"/>
      <c r="C9" s="137" t="s">
        <v>74</v>
      </c>
      <c r="D9" s="137"/>
      <c r="E9" s="137"/>
      <c r="F9" s="137"/>
      <c r="G9" s="137"/>
      <c r="H9" s="137"/>
      <c r="I9" s="137"/>
      <c r="K9" s="32"/>
      <c r="L9" s="137" t="s">
        <v>81</v>
      </c>
      <c r="M9" s="137"/>
      <c r="N9" s="137"/>
      <c r="O9" s="28"/>
    </row>
    <row r="10" spans="2:15" ht="7.5" customHeight="1" x14ac:dyDescent="0.25">
      <c r="B10" s="27"/>
      <c r="C10" s="137"/>
      <c r="D10" s="137"/>
      <c r="E10" s="137"/>
      <c r="F10" s="137"/>
      <c r="G10" s="137"/>
      <c r="H10" s="137"/>
      <c r="I10" s="137"/>
      <c r="K10" s="30"/>
      <c r="O10" s="28"/>
    </row>
    <row r="11" spans="2:15" ht="7.5" customHeight="1" x14ac:dyDescent="0.25">
      <c r="B11" s="27"/>
      <c r="C11"/>
      <c r="D11"/>
      <c r="E11"/>
      <c r="F11"/>
      <c r="G11"/>
      <c r="H11"/>
      <c r="I11"/>
      <c r="K11" s="30"/>
      <c r="O11" s="28"/>
    </row>
    <row r="12" spans="2:15" ht="16.5" customHeight="1" x14ac:dyDescent="0.25">
      <c r="B12" s="27"/>
      <c r="D12" s="129" t="s">
        <v>9</v>
      </c>
      <c r="E12" s="130"/>
      <c r="F12" s="131"/>
      <c r="G12" s="127" t="s">
        <v>10</v>
      </c>
      <c r="H12" s="127"/>
      <c r="I12" s="128"/>
      <c r="K12" s="30"/>
      <c r="L12" s="134" t="s">
        <v>90</v>
      </c>
      <c r="M12" s="134"/>
      <c r="N12" s="134"/>
      <c r="O12" s="28"/>
    </row>
    <row r="13" spans="2:15" ht="16.5" customHeight="1" x14ac:dyDescent="0.25">
      <c r="B13" s="27"/>
      <c r="C13" s="135" t="s">
        <v>11</v>
      </c>
      <c r="D13" s="135" t="s">
        <v>68</v>
      </c>
      <c r="E13" s="135" t="s">
        <v>69</v>
      </c>
      <c r="F13" s="138" t="s">
        <v>70</v>
      </c>
      <c r="G13" s="135" t="s">
        <v>67</v>
      </c>
      <c r="H13" s="135" t="s">
        <v>69</v>
      </c>
      <c r="I13" s="135" t="s">
        <v>70</v>
      </c>
      <c r="K13" s="30"/>
      <c r="L13" s="140" t="s">
        <v>1</v>
      </c>
      <c r="M13" s="140" t="s">
        <v>57</v>
      </c>
      <c r="N13" s="140" t="s">
        <v>59</v>
      </c>
      <c r="O13" s="28"/>
    </row>
    <row r="14" spans="2:15" ht="16.5" customHeight="1" x14ac:dyDescent="0.25">
      <c r="B14" s="27"/>
      <c r="C14" s="136"/>
      <c r="D14" s="136"/>
      <c r="E14" s="136"/>
      <c r="F14" s="139"/>
      <c r="G14" s="136"/>
      <c r="H14" s="136"/>
      <c r="I14" s="136"/>
      <c r="K14" s="30"/>
      <c r="L14" s="141"/>
      <c r="M14" s="141"/>
      <c r="N14" s="141"/>
      <c r="O14" s="28"/>
    </row>
    <row r="15" spans="2:15" ht="16.5" customHeight="1" x14ac:dyDescent="0.25">
      <c r="B15" s="27"/>
      <c r="C15" s="35" t="s">
        <v>2</v>
      </c>
      <c r="D15" s="101">
        <v>4910.4900000000007</v>
      </c>
      <c r="E15" s="101">
        <v>887.37000000000012</v>
      </c>
      <c r="F15" s="113">
        <v>2957.9</v>
      </c>
      <c r="G15" s="101">
        <v>2897.4930000000004</v>
      </c>
      <c r="H15" s="101">
        <v>536.7600000000001</v>
      </c>
      <c r="I15" s="101">
        <v>1789.2</v>
      </c>
      <c r="K15" s="30"/>
      <c r="L15" s="35" t="s">
        <v>2</v>
      </c>
      <c r="M15" s="63">
        <v>-0.7</v>
      </c>
      <c r="N15" s="63">
        <v>-0.7</v>
      </c>
      <c r="O15" s="28"/>
    </row>
    <row r="16" spans="2:15" ht="16.5" customHeight="1" x14ac:dyDescent="0.25">
      <c r="B16" s="27"/>
      <c r="C16" s="39" t="s">
        <v>3</v>
      </c>
      <c r="D16" s="102">
        <v>9820.98</v>
      </c>
      <c r="E16" s="102">
        <v>1774.74</v>
      </c>
      <c r="F16" s="114">
        <v>2957.9</v>
      </c>
      <c r="G16" s="102">
        <v>5794.9859999999999</v>
      </c>
      <c r="H16" s="102">
        <v>1073.52</v>
      </c>
      <c r="I16" s="102">
        <v>1789.2</v>
      </c>
      <c r="K16" s="30"/>
      <c r="L16" s="39" t="s">
        <v>3</v>
      </c>
      <c r="M16" s="56">
        <v>-0.4</v>
      </c>
      <c r="N16" s="56">
        <v>-0.4</v>
      </c>
      <c r="O16" s="28"/>
    </row>
    <row r="17" spans="2:15" ht="16.5" customHeight="1" x14ac:dyDescent="0.25">
      <c r="B17" s="27"/>
      <c r="C17" s="42" t="s">
        <v>4</v>
      </c>
      <c r="D17" s="103">
        <v>13913.054999999998</v>
      </c>
      <c r="E17" s="103">
        <v>2514.2150000000001</v>
      </c>
      <c r="F17" s="115">
        <v>2957.9</v>
      </c>
      <c r="G17" s="103">
        <v>8209.5635000000002</v>
      </c>
      <c r="H17" s="103">
        <v>1520.82</v>
      </c>
      <c r="I17" s="103">
        <v>1789.2</v>
      </c>
      <c r="K17" s="30"/>
      <c r="L17" s="59" t="s">
        <v>4</v>
      </c>
      <c r="M17" s="64">
        <v>-0.15</v>
      </c>
      <c r="N17" s="64">
        <v>-0.15</v>
      </c>
      <c r="O17" s="28"/>
    </row>
    <row r="18" spans="2:15" ht="16.5" customHeight="1" x14ac:dyDescent="0.25">
      <c r="B18" s="27"/>
      <c r="C18" s="39" t="s">
        <v>5</v>
      </c>
      <c r="D18" s="102">
        <v>16368.3</v>
      </c>
      <c r="E18" s="102">
        <v>2957.9</v>
      </c>
      <c r="F18" s="114">
        <v>2957.9</v>
      </c>
      <c r="G18" s="102">
        <v>9658.31</v>
      </c>
      <c r="H18" s="102">
        <v>1789.2</v>
      </c>
      <c r="I18" s="102">
        <v>1789.2</v>
      </c>
      <c r="K18" s="30"/>
      <c r="L18" s="58" t="s">
        <v>5</v>
      </c>
      <c r="M18" s="56">
        <v>0</v>
      </c>
      <c r="N18" s="56">
        <v>0</v>
      </c>
      <c r="O18" s="28"/>
    </row>
    <row r="19" spans="2:15" ht="16.5" customHeight="1" x14ac:dyDescent="0.25">
      <c r="B19" s="27"/>
      <c r="C19" s="42" t="s">
        <v>16</v>
      </c>
      <c r="D19" s="103">
        <v>24552.449999999997</v>
      </c>
      <c r="E19" s="103">
        <v>4436.8500000000004</v>
      </c>
      <c r="F19" s="115">
        <v>4436.8500000000004</v>
      </c>
      <c r="G19" s="103">
        <v>14487.465</v>
      </c>
      <c r="H19" s="103">
        <v>2683.8</v>
      </c>
      <c r="I19" s="103">
        <v>2683.8</v>
      </c>
      <c r="K19" s="30"/>
      <c r="L19" s="59" t="s">
        <v>16</v>
      </c>
      <c r="M19" s="64">
        <v>0.5</v>
      </c>
      <c r="N19" s="64">
        <v>0.5</v>
      </c>
      <c r="O19" s="28"/>
    </row>
    <row r="20" spans="2:15" ht="16.5" customHeight="1" x14ac:dyDescent="0.25">
      <c r="B20" s="27"/>
      <c r="C20" s="39" t="s">
        <v>17</v>
      </c>
      <c r="D20" s="102">
        <v>26189.279999999999</v>
      </c>
      <c r="E20" s="102">
        <v>4732.6400000000003</v>
      </c>
      <c r="F20" s="114">
        <v>4732.6400000000003</v>
      </c>
      <c r="G20" s="102">
        <v>15453.296</v>
      </c>
      <c r="H20" s="102">
        <v>2862.7200000000003</v>
      </c>
      <c r="I20" s="102">
        <v>2862.7200000000003</v>
      </c>
      <c r="K20" s="30"/>
      <c r="L20" s="58" t="s">
        <v>17</v>
      </c>
      <c r="M20" s="56">
        <v>0.6</v>
      </c>
      <c r="N20" s="56">
        <v>0.6</v>
      </c>
      <c r="O20" s="28"/>
    </row>
    <row r="21" spans="2:15" ht="16.5" customHeight="1" x14ac:dyDescent="0.25">
      <c r="B21" s="27"/>
      <c r="C21" s="42" t="s">
        <v>12</v>
      </c>
      <c r="D21" s="103">
        <v>21278.79</v>
      </c>
      <c r="E21" s="103">
        <v>3845.2700000000004</v>
      </c>
      <c r="F21" s="115">
        <v>3845.2700000000004</v>
      </c>
      <c r="G21" s="103">
        <v>12555.803</v>
      </c>
      <c r="H21" s="103">
        <v>2325.96</v>
      </c>
      <c r="I21" s="103">
        <v>2325.96</v>
      </c>
      <c r="K21" s="30"/>
      <c r="L21" s="59" t="s">
        <v>6</v>
      </c>
      <c r="M21" s="64">
        <v>0.3</v>
      </c>
      <c r="N21" s="64">
        <v>0.3</v>
      </c>
      <c r="O21" s="28"/>
    </row>
    <row r="22" spans="2:15" ht="16.5" customHeight="1" x14ac:dyDescent="0.25">
      <c r="B22" s="27"/>
      <c r="C22" s="39" t="s">
        <v>13</v>
      </c>
      <c r="D22" s="102">
        <v>24552.449999999997</v>
      </c>
      <c r="E22" s="102">
        <v>4436.8500000000004</v>
      </c>
      <c r="F22" s="114">
        <v>4436.8500000000004</v>
      </c>
      <c r="G22" s="102">
        <v>14487.465</v>
      </c>
      <c r="H22" s="102">
        <v>2683.8</v>
      </c>
      <c r="I22" s="102">
        <v>2683.8</v>
      </c>
      <c r="K22" s="30"/>
      <c r="L22" s="106" t="s">
        <v>7</v>
      </c>
      <c r="M22" s="56">
        <v>0.5</v>
      </c>
      <c r="N22" s="56">
        <v>0.5</v>
      </c>
      <c r="O22" s="28"/>
    </row>
    <row r="23" spans="2:15" ht="16.5" customHeight="1" x14ac:dyDescent="0.25">
      <c r="B23" s="27"/>
      <c r="C23" s="53" t="s">
        <v>14</v>
      </c>
      <c r="D23" s="104">
        <v>16368.3</v>
      </c>
      <c r="E23" s="104">
        <v>2957.9</v>
      </c>
      <c r="F23" s="116">
        <v>2957.9</v>
      </c>
      <c r="G23" s="104">
        <v>9658.31</v>
      </c>
      <c r="H23" s="104">
        <v>1789.2</v>
      </c>
      <c r="I23" s="104">
        <v>1789.2</v>
      </c>
      <c r="K23" s="30"/>
      <c r="L23" s="61" t="s">
        <v>8</v>
      </c>
      <c r="M23" s="65">
        <v>0</v>
      </c>
      <c r="N23" s="65">
        <v>0</v>
      </c>
      <c r="O23" s="28"/>
    </row>
    <row r="24" spans="2:15" ht="7.5" customHeight="1" x14ac:dyDescent="0.25">
      <c r="B24" s="27"/>
      <c r="K24" s="30"/>
      <c r="O24" s="28"/>
    </row>
    <row r="25" spans="2:15" ht="7.5" customHeight="1" x14ac:dyDescent="0.25">
      <c r="B25" s="27"/>
      <c r="C25" s="137" t="s">
        <v>75</v>
      </c>
      <c r="D25" s="137"/>
      <c r="E25" s="137"/>
      <c r="F25" s="137"/>
      <c r="G25" s="137"/>
      <c r="H25" s="137"/>
      <c r="I25" s="137"/>
      <c r="K25" s="30"/>
      <c r="O25" s="28"/>
    </row>
    <row r="26" spans="2:15" ht="15" customHeight="1" x14ac:dyDescent="0.25">
      <c r="B26" s="27"/>
      <c r="C26" s="137"/>
      <c r="D26" s="137"/>
      <c r="E26" s="137"/>
      <c r="F26" s="137"/>
      <c r="G26" s="137"/>
      <c r="H26" s="137"/>
      <c r="I26" s="137"/>
      <c r="K26" s="30"/>
      <c r="L26" s="134" t="s">
        <v>91</v>
      </c>
      <c r="M26" s="134"/>
      <c r="N26" s="134"/>
      <c r="O26" s="28"/>
    </row>
    <row r="27" spans="2:15" ht="7.5" customHeight="1" x14ac:dyDescent="0.25">
      <c r="B27" s="27"/>
      <c r="K27" s="30"/>
      <c r="L27"/>
      <c r="M27"/>
      <c r="N27"/>
      <c r="O27" s="28"/>
    </row>
    <row r="28" spans="2:15" ht="16.5" customHeight="1" x14ac:dyDescent="0.25">
      <c r="B28" s="27"/>
      <c r="D28" s="129" t="s">
        <v>9</v>
      </c>
      <c r="E28" s="130"/>
      <c r="F28" s="131"/>
      <c r="G28" s="127" t="s">
        <v>10</v>
      </c>
      <c r="H28" s="127"/>
      <c r="I28" s="128"/>
      <c r="J28" s="47"/>
      <c r="K28" s="30"/>
      <c r="L28" s="140" t="s">
        <v>1</v>
      </c>
      <c r="M28" s="140" t="s">
        <v>57</v>
      </c>
      <c r="N28" s="140" t="s">
        <v>59</v>
      </c>
      <c r="O28" s="28"/>
    </row>
    <row r="29" spans="2:15" ht="16.5" customHeight="1" x14ac:dyDescent="0.25">
      <c r="B29" s="27"/>
      <c r="C29" s="135" t="s">
        <v>11</v>
      </c>
      <c r="D29" s="135" t="s">
        <v>68</v>
      </c>
      <c r="E29" s="135" t="s">
        <v>69</v>
      </c>
      <c r="F29" s="138" t="s">
        <v>70</v>
      </c>
      <c r="G29" s="135" t="s">
        <v>67</v>
      </c>
      <c r="H29" s="135" t="s">
        <v>69</v>
      </c>
      <c r="I29" s="135" t="s">
        <v>70</v>
      </c>
      <c r="K29" s="30"/>
      <c r="L29" s="141"/>
      <c r="M29" s="141"/>
      <c r="N29" s="141"/>
      <c r="O29" s="28"/>
    </row>
    <row r="30" spans="2:15" ht="16.5" customHeight="1" x14ac:dyDescent="0.25">
      <c r="B30" s="27"/>
      <c r="C30" s="136"/>
      <c r="D30" s="136"/>
      <c r="E30" s="136"/>
      <c r="F30" s="139"/>
      <c r="G30" s="136"/>
      <c r="H30" s="136"/>
      <c r="I30" s="136"/>
      <c r="K30" s="30"/>
      <c r="L30" s="35" t="s">
        <v>2</v>
      </c>
      <c r="M30" s="63">
        <v>-0.8</v>
      </c>
      <c r="N30" s="63">
        <v>-0.8</v>
      </c>
      <c r="O30" s="28"/>
    </row>
    <row r="31" spans="2:15" ht="16.5" customHeight="1" x14ac:dyDescent="0.25">
      <c r="B31" s="27"/>
      <c r="C31" s="35" t="s">
        <v>2</v>
      </c>
      <c r="D31" s="101">
        <v>3273.6599999999989</v>
      </c>
      <c r="E31" s="101">
        <v>591.57999999999993</v>
      </c>
      <c r="F31" s="113">
        <v>2957.9</v>
      </c>
      <c r="G31" s="101">
        <v>1931.6619999999996</v>
      </c>
      <c r="H31" s="101">
        <v>357.83999999999992</v>
      </c>
      <c r="I31" s="101">
        <v>1789.2</v>
      </c>
      <c r="J31" s="31"/>
      <c r="K31" s="32"/>
      <c r="L31" s="39" t="s">
        <v>3</v>
      </c>
      <c r="M31" s="56">
        <v>-0.5</v>
      </c>
      <c r="N31" s="56">
        <v>-0.5</v>
      </c>
      <c r="O31" s="28"/>
    </row>
    <row r="32" spans="2:15" ht="16.5" customHeight="1" x14ac:dyDescent="0.25">
      <c r="B32" s="27"/>
      <c r="C32" s="39" t="s">
        <v>3</v>
      </c>
      <c r="D32" s="102">
        <v>8184.15</v>
      </c>
      <c r="E32" s="102">
        <v>1478.95</v>
      </c>
      <c r="F32" s="114">
        <v>2957.9</v>
      </c>
      <c r="G32" s="102">
        <v>4829.1549999999997</v>
      </c>
      <c r="H32" s="102">
        <v>894.6</v>
      </c>
      <c r="I32" s="102">
        <v>1789.2</v>
      </c>
      <c r="K32" s="30"/>
      <c r="L32" s="59" t="s">
        <v>4</v>
      </c>
      <c r="M32" s="64">
        <v>-0.3</v>
      </c>
      <c r="N32" s="64">
        <v>-0.3</v>
      </c>
      <c r="O32" s="28"/>
    </row>
    <row r="33" spans="2:15" ht="16.5" customHeight="1" x14ac:dyDescent="0.25">
      <c r="B33" s="27"/>
      <c r="C33" s="42" t="s">
        <v>4</v>
      </c>
      <c r="D33" s="103">
        <v>11457.81</v>
      </c>
      <c r="E33" s="103">
        <v>2070.5299999999997</v>
      </c>
      <c r="F33" s="115">
        <v>2957.9</v>
      </c>
      <c r="G33" s="103">
        <v>6760.8169999999991</v>
      </c>
      <c r="H33" s="103">
        <v>1252.44</v>
      </c>
      <c r="I33" s="103">
        <v>1789.2</v>
      </c>
      <c r="K33" s="30"/>
      <c r="L33" s="58" t="s">
        <v>5</v>
      </c>
      <c r="M33" s="56">
        <v>0</v>
      </c>
      <c r="N33" s="56">
        <v>0</v>
      </c>
      <c r="O33" s="28"/>
    </row>
    <row r="34" spans="2:15" ht="16.5" customHeight="1" x14ac:dyDescent="0.25">
      <c r="B34" s="27"/>
      <c r="C34" s="39" t="s">
        <v>5</v>
      </c>
      <c r="D34" s="102">
        <v>16368.3</v>
      </c>
      <c r="E34" s="102">
        <v>2957.9</v>
      </c>
      <c r="F34" s="114">
        <v>2957.9</v>
      </c>
      <c r="G34" s="102">
        <v>9658.31</v>
      </c>
      <c r="H34" s="102">
        <v>1789.2</v>
      </c>
      <c r="I34" s="102">
        <v>1789.2</v>
      </c>
      <c r="K34" s="30"/>
      <c r="L34" s="59" t="s">
        <v>16</v>
      </c>
      <c r="M34" s="64">
        <v>0.5</v>
      </c>
      <c r="N34" s="64">
        <v>0.5</v>
      </c>
      <c r="O34" s="28"/>
    </row>
    <row r="35" spans="2:15" ht="16.5" customHeight="1" x14ac:dyDescent="0.25">
      <c r="B35" s="27"/>
      <c r="C35" s="42" t="s">
        <v>16</v>
      </c>
      <c r="D35" s="103">
        <v>24552.449999999997</v>
      </c>
      <c r="E35" s="103">
        <v>4436.8500000000004</v>
      </c>
      <c r="F35" s="115">
        <v>4436.8500000000004</v>
      </c>
      <c r="G35" s="103">
        <v>14487.465</v>
      </c>
      <c r="H35" s="103">
        <v>2683.8</v>
      </c>
      <c r="I35" s="103">
        <v>2683.8</v>
      </c>
      <c r="K35" s="30"/>
      <c r="L35" s="58" t="s">
        <v>17</v>
      </c>
      <c r="M35" s="56">
        <v>0.6</v>
      </c>
      <c r="N35" s="56">
        <v>0.6</v>
      </c>
      <c r="O35" s="28"/>
    </row>
    <row r="36" spans="2:15" ht="16.5" customHeight="1" x14ac:dyDescent="0.25">
      <c r="B36" s="27"/>
      <c r="C36" s="39" t="s">
        <v>17</v>
      </c>
      <c r="D36" s="102">
        <v>26189.279999999999</v>
      </c>
      <c r="E36" s="102">
        <v>4732.6400000000003</v>
      </c>
      <c r="F36" s="114">
        <v>4732.6400000000003</v>
      </c>
      <c r="G36" s="102">
        <v>15453.296</v>
      </c>
      <c r="H36" s="102">
        <v>2862.7200000000003</v>
      </c>
      <c r="I36" s="102">
        <v>2862.7200000000003</v>
      </c>
      <c r="K36" s="30"/>
      <c r="L36" s="59" t="s">
        <v>6</v>
      </c>
      <c r="M36" s="64">
        <v>0.3</v>
      </c>
      <c r="N36" s="64">
        <v>0.3</v>
      </c>
      <c r="O36" s="28"/>
    </row>
    <row r="37" spans="2:15" ht="16.5" customHeight="1" x14ac:dyDescent="0.25">
      <c r="B37" s="27"/>
      <c r="C37" s="42" t="s">
        <v>12</v>
      </c>
      <c r="D37" s="103">
        <v>21278.79</v>
      </c>
      <c r="E37" s="103">
        <v>3845.2700000000004</v>
      </c>
      <c r="F37" s="115">
        <v>3845.2700000000004</v>
      </c>
      <c r="G37" s="103">
        <v>12555.803</v>
      </c>
      <c r="H37" s="103">
        <v>2325.96</v>
      </c>
      <c r="I37" s="103">
        <v>2325.96</v>
      </c>
      <c r="K37" s="30"/>
      <c r="L37" s="106" t="s">
        <v>7</v>
      </c>
      <c r="M37" s="56">
        <v>0.5</v>
      </c>
      <c r="N37" s="56">
        <v>0.5</v>
      </c>
      <c r="O37" s="28"/>
    </row>
    <row r="38" spans="2:15" ht="16.5" customHeight="1" x14ac:dyDescent="0.25">
      <c r="B38" s="27"/>
      <c r="C38" s="39" t="s">
        <v>13</v>
      </c>
      <c r="D38" s="102">
        <v>24552.449999999997</v>
      </c>
      <c r="E38" s="102">
        <v>4436.8500000000004</v>
      </c>
      <c r="F38" s="114">
        <v>4436.8500000000004</v>
      </c>
      <c r="G38" s="102">
        <v>14487.465</v>
      </c>
      <c r="H38" s="102">
        <v>2683.8</v>
      </c>
      <c r="I38" s="102">
        <v>2683.8</v>
      </c>
      <c r="J38" s="47"/>
      <c r="L38" s="61" t="s">
        <v>8</v>
      </c>
      <c r="M38" s="65">
        <v>0</v>
      </c>
      <c r="N38" s="65">
        <v>0</v>
      </c>
      <c r="O38" s="28"/>
    </row>
    <row r="39" spans="2:15" ht="16.5" customHeight="1" x14ac:dyDescent="0.25">
      <c r="B39" s="27"/>
      <c r="C39" s="53" t="s">
        <v>14</v>
      </c>
      <c r="D39" s="104">
        <v>16368.3</v>
      </c>
      <c r="E39" s="104">
        <v>2957.9</v>
      </c>
      <c r="F39" s="116">
        <v>2957.9</v>
      </c>
      <c r="G39" s="104">
        <v>9658.31</v>
      </c>
      <c r="H39" s="104">
        <v>1789.2</v>
      </c>
      <c r="I39" s="104">
        <v>1789.2</v>
      </c>
      <c r="J39" s="47"/>
      <c r="O39" s="28"/>
    </row>
    <row r="40" spans="2:15" ht="7.5" customHeight="1" thickBot="1" x14ac:dyDescent="0.3">
      <c r="B40" s="27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28"/>
    </row>
    <row r="41" spans="2:15" ht="7.5" customHeight="1" thickTop="1" x14ac:dyDescent="0.25">
      <c r="B41" s="27"/>
      <c r="O41" s="28"/>
    </row>
    <row r="42" spans="2:15" ht="15" x14ac:dyDescent="0.25">
      <c r="B42" s="27"/>
      <c r="C42" s="133" t="s">
        <v>42</v>
      </c>
      <c r="D42" s="133"/>
      <c r="E42" s="133"/>
      <c r="F42" s="133"/>
      <c r="G42" s="133"/>
      <c r="H42" s="133"/>
      <c r="I42" s="133"/>
      <c r="J42" s="123"/>
      <c r="K42"/>
      <c r="L42" s="142" t="s">
        <v>49</v>
      </c>
      <c r="M42" s="142"/>
      <c r="N42" s="142"/>
      <c r="O42" s="28"/>
    </row>
    <row r="43" spans="2:15" ht="9" customHeight="1" x14ac:dyDescent="0.25">
      <c r="B43" s="27"/>
      <c r="C43" s="143"/>
      <c r="D43" s="143"/>
      <c r="E43" s="143"/>
      <c r="F43" s="143"/>
      <c r="G43" s="143"/>
      <c r="H43" s="143"/>
      <c r="I43" s="143"/>
      <c r="J43" s="47"/>
      <c r="O43" s="28"/>
    </row>
    <row r="44" spans="2:15" ht="6" customHeight="1" x14ac:dyDescent="0.25">
      <c r="B44" s="27"/>
      <c r="C44" s="146" t="s">
        <v>87</v>
      </c>
      <c r="D44" s="146"/>
      <c r="E44" s="146"/>
      <c r="F44" s="146"/>
      <c r="G44" s="146"/>
      <c r="H44" s="146"/>
      <c r="I44" s="146"/>
      <c r="J44" s="47"/>
      <c r="L44" s="132" t="s">
        <v>86</v>
      </c>
      <c r="M44" s="132"/>
      <c r="N44" s="132"/>
      <c r="O44" s="28"/>
    </row>
    <row r="45" spans="2:15" ht="7.5" customHeight="1" x14ac:dyDescent="0.25">
      <c r="B45" s="27"/>
      <c r="C45" s="146"/>
      <c r="D45" s="146"/>
      <c r="E45" s="146"/>
      <c r="F45" s="146"/>
      <c r="G45" s="146"/>
      <c r="H45" s="146"/>
      <c r="I45" s="146"/>
      <c r="J45" s="47"/>
      <c r="L45" s="132"/>
      <c r="M45" s="132"/>
      <c r="N45" s="132"/>
      <c r="O45" s="28"/>
    </row>
    <row r="46" spans="2:15" ht="16.5" customHeight="1" x14ac:dyDescent="0.25">
      <c r="B46" s="27"/>
      <c r="C46" s="146"/>
      <c r="D46" s="146"/>
      <c r="E46" s="146"/>
      <c r="F46" s="146"/>
      <c r="G46" s="146"/>
      <c r="H46" s="146"/>
      <c r="I46" s="146"/>
      <c r="J46" s="124"/>
      <c r="K46" s="109"/>
      <c r="L46" s="132"/>
      <c r="M46" s="132"/>
      <c r="N46" s="132"/>
      <c r="O46" s="28"/>
    </row>
    <row r="47" spans="2:15" ht="16.5" customHeight="1" x14ac:dyDescent="0.25">
      <c r="B47" s="27"/>
      <c r="C47" s="146"/>
      <c r="D47" s="146"/>
      <c r="E47" s="146"/>
      <c r="F47" s="146"/>
      <c r="G47" s="146"/>
      <c r="H47" s="146"/>
      <c r="I47" s="146"/>
      <c r="J47" s="47"/>
      <c r="L47" s="132"/>
      <c r="M47" s="132"/>
      <c r="N47" s="132"/>
      <c r="O47" s="28"/>
    </row>
    <row r="48" spans="2:15" ht="7.5" customHeight="1" x14ac:dyDescent="0.25">
      <c r="B48" s="27"/>
      <c r="C48" s="105"/>
      <c r="D48" s="105"/>
      <c r="E48" s="105"/>
      <c r="F48" s="105"/>
      <c r="G48" s="105"/>
      <c r="H48" s="105"/>
      <c r="I48" s="105"/>
      <c r="J48" s="47"/>
      <c r="L48" s="132"/>
      <c r="M48" s="132"/>
      <c r="N48" s="132"/>
      <c r="O48" s="28"/>
    </row>
    <row r="49" spans="2:21" ht="16.5" customHeight="1" x14ac:dyDescent="0.25">
      <c r="B49" s="27"/>
      <c r="C49" s="165" t="s">
        <v>0</v>
      </c>
      <c r="D49" s="165"/>
      <c r="E49" s="165"/>
      <c r="F49" s="165"/>
      <c r="G49" s="165"/>
      <c r="H49" s="165"/>
      <c r="I49" s="165"/>
      <c r="J49" s="47"/>
      <c r="L49" s="137" t="s">
        <v>88</v>
      </c>
      <c r="M49" s="137"/>
      <c r="N49" s="137"/>
      <c r="O49" s="28"/>
    </row>
    <row r="50" spans="2:21" ht="15" customHeight="1" x14ac:dyDescent="0.25">
      <c r="B50" s="27"/>
      <c r="J50" s="47"/>
      <c r="O50" s="28"/>
      <c r="S50"/>
      <c r="T50"/>
      <c r="U50"/>
    </row>
    <row r="51" spans="2:21" ht="16.5" customHeight="1" x14ac:dyDescent="0.25">
      <c r="B51" s="27"/>
      <c r="D51" s="147" t="s">
        <v>50</v>
      </c>
      <c r="E51" s="148"/>
      <c r="F51" s="149"/>
      <c r="G51" s="78" t="s">
        <v>40</v>
      </c>
      <c r="H51" s="79">
        <v>6033.7855035498633</v>
      </c>
      <c r="J51" s="47"/>
      <c r="L51" s="166" t="s">
        <v>89</v>
      </c>
      <c r="M51" s="166"/>
      <c r="N51" s="166"/>
      <c r="O51" s="28"/>
      <c r="T51"/>
      <c r="U51"/>
    </row>
    <row r="52" spans="2:21" ht="16.5" customHeight="1" x14ac:dyDescent="0.25">
      <c r="B52" s="27"/>
      <c r="D52" s="150" t="s">
        <v>51</v>
      </c>
      <c r="E52" s="151"/>
      <c r="F52" s="152"/>
      <c r="G52" s="72" t="s">
        <v>38</v>
      </c>
      <c r="H52" s="73">
        <v>11200.86</v>
      </c>
      <c r="J52" s="47"/>
      <c r="L52" s="140" t="s">
        <v>1</v>
      </c>
      <c r="M52" s="140" t="s">
        <v>82</v>
      </c>
      <c r="N52" s="140" t="s">
        <v>83</v>
      </c>
      <c r="O52" s="28"/>
      <c r="T52"/>
      <c r="U52"/>
    </row>
    <row r="53" spans="2:21" ht="16.5" customHeight="1" x14ac:dyDescent="0.25">
      <c r="B53" s="27"/>
      <c r="D53" s="153" t="s">
        <v>52</v>
      </c>
      <c r="E53" s="154"/>
      <c r="F53" s="155"/>
      <c r="G53" s="80" t="s">
        <v>35</v>
      </c>
      <c r="H53" s="81">
        <v>2143.62</v>
      </c>
      <c r="J53" s="47"/>
      <c r="L53" s="141"/>
      <c r="M53" s="141"/>
      <c r="N53" s="141"/>
      <c r="O53" s="28"/>
    </row>
    <row r="54" spans="2:21" ht="16.5" customHeight="1" x14ac:dyDescent="0.25">
      <c r="B54" s="27"/>
      <c r="D54" s="156" t="s">
        <v>34</v>
      </c>
      <c r="E54" s="157"/>
      <c r="F54" s="158"/>
      <c r="G54" s="74" t="s">
        <v>33</v>
      </c>
      <c r="H54" s="75">
        <v>19378.265503549861</v>
      </c>
      <c r="J54" s="47"/>
      <c r="L54" s="35" t="s">
        <v>2</v>
      </c>
      <c r="M54" s="63">
        <v>-0.7</v>
      </c>
      <c r="N54" s="63">
        <v>-0.8</v>
      </c>
      <c r="O54" s="28"/>
    </row>
    <row r="55" spans="2:21" ht="16.5" customHeight="1" x14ac:dyDescent="0.25">
      <c r="B55" s="27"/>
      <c r="D55" s="153" t="s">
        <v>61</v>
      </c>
      <c r="E55" s="154"/>
      <c r="F55" s="155"/>
      <c r="G55" s="80" t="s">
        <v>32</v>
      </c>
      <c r="H55" s="81">
        <v>168957.39107785805</v>
      </c>
      <c r="J55" s="47"/>
      <c r="L55" s="39" t="s">
        <v>3</v>
      </c>
      <c r="M55" s="56">
        <v>-0.4</v>
      </c>
      <c r="N55" s="56">
        <v>-0.5</v>
      </c>
      <c r="O55" s="28"/>
    </row>
    <row r="56" spans="2:21" ht="16.5" customHeight="1" x14ac:dyDescent="0.25">
      <c r="B56" s="27"/>
      <c r="D56" s="150" t="s">
        <v>53</v>
      </c>
      <c r="E56" s="151"/>
      <c r="F56" s="152"/>
      <c r="G56" s="72" t="s">
        <v>31</v>
      </c>
      <c r="H56" s="73">
        <v>72373.759999999995</v>
      </c>
      <c r="J56" s="47"/>
      <c r="L56" s="59" t="s">
        <v>4</v>
      </c>
      <c r="M56" s="64">
        <v>-0.15</v>
      </c>
      <c r="N56" s="64">
        <v>-0.3</v>
      </c>
      <c r="O56" s="28"/>
    </row>
    <row r="57" spans="2:21" ht="16.5" customHeight="1" x14ac:dyDescent="0.25">
      <c r="B57" s="27"/>
      <c r="D57" s="159" t="s">
        <v>30</v>
      </c>
      <c r="E57" s="160"/>
      <c r="F57" s="161"/>
      <c r="G57" s="82" t="s">
        <v>29</v>
      </c>
      <c r="H57" s="83">
        <v>241331.15107785806</v>
      </c>
      <c r="J57" s="47"/>
      <c r="L57" s="58" t="s">
        <v>5</v>
      </c>
      <c r="M57" s="56">
        <v>0</v>
      </c>
      <c r="N57" s="56">
        <v>0</v>
      </c>
      <c r="O57" s="28"/>
    </row>
    <row r="58" spans="2:21" ht="16.5" customHeight="1" x14ac:dyDescent="0.25">
      <c r="B58" s="27"/>
      <c r="D58" s="162" t="s">
        <v>76</v>
      </c>
      <c r="E58" s="163"/>
      <c r="F58" s="164"/>
      <c r="G58" s="76" t="s">
        <v>27</v>
      </c>
      <c r="H58" s="77">
        <v>219060.15</v>
      </c>
      <c r="J58" s="47"/>
      <c r="L58" s="59" t="s">
        <v>16</v>
      </c>
      <c r="M58" s="64">
        <v>0.5</v>
      </c>
      <c r="N58" s="64">
        <v>0.5</v>
      </c>
      <c r="O58" s="28"/>
    </row>
    <row r="59" spans="2:21" ht="16.5" customHeight="1" x14ac:dyDescent="0.25">
      <c r="B59" s="27"/>
      <c r="D59" s="107"/>
      <c r="E59" s="107"/>
      <c r="F59" s="107"/>
      <c r="G59" s="107"/>
      <c r="H59" s="108"/>
      <c r="J59" s="47"/>
      <c r="L59" s="58" t="s">
        <v>17</v>
      </c>
      <c r="M59" s="56">
        <v>0.6</v>
      </c>
      <c r="N59" s="56">
        <v>0.6</v>
      </c>
      <c r="O59" s="28"/>
    </row>
    <row r="60" spans="2:21" ht="16.5" customHeight="1" x14ac:dyDescent="0.25">
      <c r="B60" s="27"/>
      <c r="C60" s="137" t="s">
        <v>77</v>
      </c>
      <c r="D60" s="137"/>
      <c r="E60" s="137"/>
      <c r="F60" s="137"/>
      <c r="G60" s="137"/>
      <c r="H60" s="137"/>
      <c r="I60" s="137"/>
      <c r="J60" s="47"/>
      <c r="L60" s="59" t="s">
        <v>6</v>
      </c>
      <c r="M60" s="64">
        <v>0.3</v>
      </c>
      <c r="N60" s="64">
        <v>0.3</v>
      </c>
      <c r="O60" s="28"/>
    </row>
    <row r="61" spans="2:21" ht="16.5" customHeight="1" x14ac:dyDescent="0.25">
      <c r="B61" s="27"/>
      <c r="C61"/>
      <c r="D61"/>
      <c r="E61"/>
      <c r="F61"/>
      <c r="G61"/>
      <c r="H61"/>
      <c r="I61"/>
      <c r="J61" s="47"/>
      <c r="L61" s="106" t="s">
        <v>7</v>
      </c>
      <c r="M61" s="56">
        <v>0.5</v>
      </c>
      <c r="N61" s="56">
        <v>0.5</v>
      </c>
      <c r="O61" s="28"/>
    </row>
    <row r="62" spans="2:21" ht="16.5" customHeight="1" x14ac:dyDescent="0.25">
      <c r="B62" s="27"/>
      <c r="D62" s="107"/>
      <c r="E62" s="144" t="s">
        <v>78</v>
      </c>
      <c r="F62" s="145"/>
      <c r="G62" s="127" t="s">
        <v>79</v>
      </c>
      <c r="H62" s="127"/>
      <c r="J62" s="47"/>
      <c r="L62" s="61" t="s">
        <v>8</v>
      </c>
      <c r="M62" s="65">
        <v>0</v>
      </c>
      <c r="N62" s="65">
        <v>0</v>
      </c>
      <c r="O62" s="28"/>
    </row>
    <row r="63" spans="2:21" ht="16.5" customHeight="1" x14ac:dyDescent="0.25">
      <c r="B63" s="27"/>
      <c r="D63" s="84" t="s">
        <v>1</v>
      </c>
      <c r="E63" s="85" t="s">
        <v>37</v>
      </c>
      <c r="F63" s="118" t="s">
        <v>36</v>
      </c>
      <c r="G63" s="117" t="s">
        <v>37</v>
      </c>
      <c r="H63" s="84" t="s">
        <v>36</v>
      </c>
      <c r="J63" s="47"/>
      <c r="O63" s="28"/>
    </row>
    <row r="64" spans="2:21" ht="16.5" customHeight="1" x14ac:dyDescent="0.25">
      <c r="B64" s="27"/>
      <c r="D64" s="92" t="s">
        <v>2</v>
      </c>
      <c r="E64" s="93">
        <v>12198.47</v>
      </c>
      <c r="F64" s="119">
        <v>6204.44</v>
      </c>
      <c r="G64" s="93">
        <v>7703.59</v>
      </c>
      <c r="H64" s="94">
        <v>3707.5699999999997</v>
      </c>
      <c r="I64" s="125"/>
      <c r="J64" s="47"/>
      <c r="L64" s="167"/>
      <c r="M64" s="167"/>
      <c r="N64" s="167"/>
      <c r="O64" s="28"/>
    </row>
    <row r="65" spans="2:15" ht="16.5" customHeight="1" x14ac:dyDescent="0.25">
      <c r="B65" s="27"/>
      <c r="D65" s="86" t="s">
        <v>3</v>
      </c>
      <c r="E65" s="87">
        <v>25207.8</v>
      </c>
      <c r="F65" s="120">
        <v>12408.869999999999</v>
      </c>
      <c r="G65" s="87">
        <v>19934.690000000002</v>
      </c>
      <c r="H65" s="88">
        <v>9268.92</v>
      </c>
      <c r="I65" s="125"/>
      <c r="J65" s="47"/>
      <c r="L65" s="167"/>
      <c r="M65" s="167"/>
      <c r="N65" s="167"/>
      <c r="O65" s="28"/>
    </row>
    <row r="66" spans="2:15" ht="16.5" customHeight="1" x14ac:dyDescent="0.25">
      <c r="B66" s="27"/>
      <c r="D66" s="95" t="s">
        <v>4</v>
      </c>
      <c r="E66" s="96">
        <v>36367.479999999996</v>
      </c>
      <c r="F66" s="121">
        <v>17579.239999999998</v>
      </c>
      <c r="G66" s="96">
        <v>28449.15</v>
      </c>
      <c r="H66" s="97">
        <v>12976.48</v>
      </c>
      <c r="I66" s="125"/>
      <c r="J66" s="47"/>
      <c r="L66" s="167"/>
      <c r="M66" s="167"/>
      <c r="N66" s="167"/>
      <c r="O66" s="28"/>
    </row>
    <row r="67" spans="2:15" ht="16.5" customHeight="1" x14ac:dyDescent="0.25">
      <c r="B67" s="27"/>
      <c r="D67" s="86" t="s">
        <v>5</v>
      </c>
      <c r="E67" s="87">
        <v>44715.92</v>
      </c>
      <c r="F67" s="120">
        <v>20681.46</v>
      </c>
      <c r="G67" s="87">
        <v>42572.3</v>
      </c>
      <c r="H67" s="88">
        <v>18537.84</v>
      </c>
      <c r="I67" s="125"/>
      <c r="J67" s="47"/>
      <c r="L67" s="167"/>
      <c r="M67" s="167"/>
      <c r="N67" s="167"/>
      <c r="O67" s="28"/>
    </row>
    <row r="68" spans="2:15" ht="16.5" customHeight="1" x14ac:dyDescent="0.25">
      <c r="B68" s="27"/>
      <c r="D68" s="95" t="s">
        <v>16</v>
      </c>
      <c r="E68" s="96">
        <v>73372.600000000006</v>
      </c>
      <c r="F68" s="121">
        <v>31022.190000000002</v>
      </c>
      <c r="G68" s="96">
        <v>70157.17</v>
      </c>
      <c r="H68" s="97">
        <v>27806.760000000002</v>
      </c>
      <c r="I68" s="125"/>
      <c r="J68" s="47"/>
      <c r="L68" s="167"/>
      <c r="M68" s="167"/>
      <c r="N68" s="167"/>
      <c r="O68" s="28"/>
    </row>
    <row r="69" spans="2:15" ht="16.5" customHeight="1" x14ac:dyDescent="0.25">
      <c r="B69" s="27"/>
      <c r="D69" s="86" t="s">
        <v>17</v>
      </c>
      <c r="E69" s="87">
        <v>86913.43</v>
      </c>
      <c r="F69" s="120">
        <v>33090.32</v>
      </c>
      <c r="G69" s="87">
        <v>83483.64</v>
      </c>
      <c r="H69" s="88">
        <v>29660.53</v>
      </c>
      <c r="I69" s="125"/>
      <c r="J69" s="47"/>
      <c r="L69" s="167"/>
      <c r="M69" s="167"/>
      <c r="N69" s="167"/>
      <c r="O69" s="28"/>
    </row>
    <row r="70" spans="2:15" ht="16.5" customHeight="1" x14ac:dyDescent="0.25">
      <c r="B70" s="27"/>
      <c r="D70" s="95" t="s">
        <v>12</v>
      </c>
      <c r="E70" s="96">
        <v>94146.95</v>
      </c>
      <c r="F70" s="121">
        <v>26885.9</v>
      </c>
      <c r="G70" s="96">
        <v>91360.239999999991</v>
      </c>
      <c r="H70" s="97">
        <v>26885.9</v>
      </c>
      <c r="J70" s="47"/>
      <c r="L70" s="167"/>
      <c r="M70" s="167"/>
      <c r="N70" s="167"/>
      <c r="O70" s="28"/>
    </row>
    <row r="71" spans="2:15" ht="16.5" customHeight="1" x14ac:dyDescent="0.25">
      <c r="B71" s="27"/>
      <c r="D71" s="86" t="s">
        <v>13</v>
      </c>
      <c r="E71" s="87">
        <v>108631.09</v>
      </c>
      <c r="F71" s="120">
        <v>31022.190000000002</v>
      </c>
      <c r="G71" s="87">
        <v>105415.66</v>
      </c>
      <c r="H71" s="88">
        <v>31022.190000000002</v>
      </c>
      <c r="J71" s="47"/>
      <c r="L71" s="167"/>
      <c r="M71" s="167"/>
      <c r="N71" s="167"/>
      <c r="O71" s="28"/>
    </row>
    <row r="72" spans="2:15" ht="16.5" customHeight="1" x14ac:dyDescent="0.25">
      <c r="B72" s="27"/>
      <c r="C72" s="107"/>
      <c r="D72" s="110" t="s">
        <v>14</v>
      </c>
      <c r="E72" s="111">
        <v>72420.73</v>
      </c>
      <c r="F72" s="122">
        <v>20681.46</v>
      </c>
      <c r="G72" s="111">
        <v>70277.11</v>
      </c>
      <c r="H72" s="112">
        <v>20681.46</v>
      </c>
      <c r="J72" s="47"/>
      <c r="L72" s="167"/>
      <c r="M72" s="167"/>
      <c r="N72" s="167"/>
      <c r="O72" s="28"/>
    </row>
    <row r="73" spans="2:15" ht="13.5" customHeight="1" thickBot="1" x14ac:dyDescent="0.3">
      <c r="B73" s="50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2"/>
    </row>
    <row r="74" spans="2:15" ht="13.5" thickTop="1" x14ac:dyDescent="0.25">
      <c r="L74" s="31"/>
      <c r="M74" s="31"/>
      <c r="N74" s="31"/>
    </row>
    <row r="75" spans="2:15" hidden="1" x14ac:dyDescent="0.25">
      <c r="L75" s="31"/>
      <c r="M75" s="31"/>
      <c r="N75" s="31"/>
    </row>
    <row r="76" spans="2:15" hidden="1" x14ac:dyDescent="0.25">
      <c r="L76" s="31"/>
      <c r="M76" s="31"/>
      <c r="N76" s="31"/>
    </row>
    <row r="77" spans="2:15" hidden="1" x14ac:dyDescent="0.25">
      <c r="L77" s="31"/>
      <c r="M77" s="31"/>
      <c r="N77" s="31"/>
    </row>
  </sheetData>
  <mergeCells count="57">
    <mergeCell ref="L42:N42"/>
    <mergeCell ref="L44:N48"/>
    <mergeCell ref="L51:N51"/>
    <mergeCell ref="L49:N49"/>
    <mergeCell ref="L64:N72"/>
    <mergeCell ref="L52:L53"/>
    <mergeCell ref="M52:M53"/>
    <mergeCell ref="N52:N53"/>
    <mergeCell ref="C43:I43"/>
    <mergeCell ref="E62:F62"/>
    <mergeCell ref="G62:H62"/>
    <mergeCell ref="C44:I47"/>
    <mergeCell ref="C60:I60"/>
    <mergeCell ref="D51:F51"/>
    <mergeCell ref="D52:F52"/>
    <mergeCell ref="D53:F53"/>
    <mergeCell ref="D54:F54"/>
    <mergeCell ref="D55:F55"/>
    <mergeCell ref="D56:F56"/>
    <mergeCell ref="D57:F57"/>
    <mergeCell ref="D58:F58"/>
    <mergeCell ref="C49:I49"/>
    <mergeCell ref="C29:C30"/>
    <mergeCell ref="I29:I30"/>
    <mergeCell ref="H29:H30"/>
    <mergeCell ref="G29:G30"/>
    <mergeCell ref="C42:I42"/>
    <mergeCell ref="F29:F30"/>
    <mergeCell ref="E29:E30"/>
    <mergeCell ref="D29:D30"/>
    <mergeCell ref="L6:N6"/>
    <mergeCell ref="C9:I10"/>
    <mergeCell ref="L12:N12"/>
    <mergeCell ref="N13:N14"/>
    <mergeCell ref="L13:L14"/>
    <mergeCell ref="M13:M14"/>
    <mergeCell ref="M28:M29"/>
    <mergeCell ref="N28:N29"/>
    <mergeCell ref="D12:F12"/>
    <mergeCell ref="G12:I12"/>
    <mergeCell ref="D13:D14"/>
    <mergeCell ref="C2:N2"/>
    <mergeCell ref="G28:I28"/>
    <mergeCell ref="D28:F28"/>
    <mergeCell ref="C8:I8"/>
    <mergeCell ref="C6:I6"/>
    <mergeCell ref="L8:N8"/>
    <mergeCell ref="L26:N26"/>
    <mergeCell ref="C13:C14"/>
    <mergeCell ref="L9:N9"/>
    <mergeCell ref="E13:E14"/>
    <mergeCell ref="F13:F14"/>
    <mergeCell ref="G13:G14"/>
    <mergeCell ref="H13:H14"/>
    <mergeCell ref="I13:I14"/>
    <mergeCell ref="C25:I26"/>
    <mergeCell ref="L28:L29"/>
  </mergeCells>
  <phoneticPr fontId="4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scale="4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0F2AE-C74C-4DDB-ACEF-6CA711E890FA}">
  <sheetPr>
    <pageSetUpPr fitToPage="1"/>
  </sheetPr>
  <dimension ref="A1:P56"/>
  <sheetViews>
    <sheetView showGridLines="0" topLeftCell="F22" zoomScaleNormal="100" zoomScalePageLayoutView="98" workbookViewId="0">
      <selection activeCell="M51" sqref="M51"/>
    </sheetView>
  </sheetViews>
  <sheetFormatPr baseColWidth="10" defaultColWidth="0" defaultRowHeight="12.75" customHeight="1" zeroHeight="1" x14ac:dyDescent="0.25"/>
  <cols>
    <col min="1" max="1" width="5.28515625" style="26" customWidth="1"/>
    <col min="2" max="2" width="3.85546875" style="26" customWidth="1"/>
    <col min="3" max="9" width="16.140625" style="26" customWidth="1"/>
    <col min="10" max="11" width="2.140625" style="26" customWidth="1"/>
    <col min="12" max="12" width="14.85546875" style="26" customWidth="1"/>
    <col min="13" max="14" width="13.140625" style="26" customWidth="1"/>
    <col min="15" max="15" width="3.85546875" style="26" customWidth="1"/>
    <col min="16" max="16" width="5.28515625" style="26" customWidth="1"/>
    <col min="17" max="16384" width="11.42578125" style="26" hidden="1"/>
  </cols>
  <sheetData>
    <row r="1" spans="2:15" ht="13.5" thickTop="1" x14ac:dyDescent="0.25">
      <c r="B1" s="23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2:15" ht="38.25" customHeight="1" x14ac:dyDescent="0.25">
      <c r="B2" s="27"/>
      <c r="C2" s="126" t="s">
        <v>54</v>
      </c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28"/>
    </row>
    <row r="3" spans="2:15" x14ac:dyDescent="0.25">
      <c r="B3" s="27"/>
      <c r="O3" s="28"/>
    </row>
    <row r="4" spans="2:15" ht="7.5" customHeight="1" thickBot="1" x14ac:dyDescent="0.3">
      <c r="B4" s="27"/>
      <c r="O4" s="28"/>
    </row>
    <row r="5" spans="2:15" ht="7.5" customHeight="1" thickTop="1" x14ac:dyDescent="0.25">
      <c r="B5" s="27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8"/>
    </row>
    <row r="6" spans="2:15" x14ac:dyDescent="0.25">
      <c r="B6" s="27"/>
      <c r="C6" s="133" t="s">
        <v>19</v>
      </c>
      <c r="D6" s="133"/>
      <c r="E6" s="133"/>
      <c r="F6" s="133"/>
      <c r="G6" s="133"/>
      <c r="H6" s="133"/>
      <c r="I6" s="133"/>
      <c r="K6" s="30"/>
      <c r="L6" s="142" t="s">
        <v>49</v>
      </c>
      <c r="M6" s="142"/>
      <c r="N6" s="142"/>
      <c r="O6" s="28"/>
    </row>
    <row r="7" spans="2:15" ht="9" customHeight="1" x14ac:dyDescent="0.25">
      <c r="B7" s="27"/>
      <c r="K7" s="30"/>
      <c r="O7" s="28"/>
    </row>
    <row r="8" spans="2:15" ht="57" customHeight="1" x14ac:dyDescent="0.25">
      <c r="B8" s="27"/>
      <c r="C8" s="132" t="s">
        <v>71</v>
      </c>
      <c r="D8" s="132"/>
      <c r="E8" s="132"/>
      <c r="F8" s="132"/>
      <c r="G8" s="132"/>
      <c r="H8" s="132"/>
      <c r="I8" s="132"/>
      <c r="J8" s="31"/>
      <c r="K8" s="30"/>
      <c r="L8" s="132" t="s">
        <v>58</v>
      </c>
      <c r="M8" s="132"/>
      <c r="N8" s="132"/>
      <c r="O8" s="28"/>
    </row>
    <row r="9" spans="2:15" ht="7.5" customHeight="1" x14ac:dyDescent="0.25">
      <c r="B9" s="27"/>
      <c r="K9" s="32"/>
      <c r="O9" s="28"/>
    </row>
    <row r="10" spans="2:15" x14ac:dyDescent="0.25">
      <c r="B10" s="27"/>
      <c r="C10" s="188" t="s">
        <v>0</v>
      </c>
      <c r="D10" s="188"/>
      <c r="E10" s="188"/>
      <c r="F10" s="188"/>
      <c r="G10" s="188"/>
      <c r="H10" s="188"/>
      <c r="I10" s="188"/>
      <c r="K10" s="30"/>
      <c r="L10" s="134" t="s">
        <v>15</v>
      </c>
      <c r="M10" s="134"/>
      <c r="N10" s="134"/>
      <c r="O10" s="28"/>
    </row>
    <row r="11" spans="2:15" ht="7.5" customHeight="1" x14ac:dyDescent="0.25">
      <c r="B11" s="27"/>
      <c r="K11" s="30"/>
      <c r="O11" s="28"/>
    </row>
    <row r="12" spans="2:15" ht="16.5" customHeight="1" x14ac:dyDescent="0.25">
      <c r="B12" s="27"/>
      <c r="C12" s="33"/>
      <c r="D12" s="33"/>
      <c r="E12" s="33"/>
      <c r="F12" s="33"/>
      <c r="G12" s="33"/>
      <c r="H12" s="34" t="s">
        <v>9</v>
      </c>
      <c r="I12" s="34" t="s">
        <v>10</v>
      </c>
      <c r="K12" s="30"/>
      <c r="L12" s="140" t="s">
        <v>1</v>
      </c>
      <c r="M12" s="140" t="s">
        <v>57</v>
      </c>
      <c r="N12" s="140" t="s">
        <v>59</v>
      </c>
      <c r="O12" s="28"/>
    </row>
    <row r="13" spans="2:15" ht="16.5" customHeight="1" x14ac:dyDescent="0.25">
      <c r="B13" s="27"/>
      <c r="C13" s="189" t="s">
        <v>60</v>
      </c>
      <c r="D13" s="189"/>
      <c r="E13" s="189"/>
      <c r="F13" s="189"/>
      <c r="G13" s="36" t="s">
        <v>20</v>
      </c>
      <c r="H13" s="37">
        <v>7820.7096198445952</v>
      </c>
      <c r="I13" s="38">
        <v>4554.16</v>
      </c>
      <c r="K13" s="30"/>
      <c r="L13" s="141"/>
      <c r="M13" s="141"/>
      <c r="N13" s="141"/>
      <c r="O13" s="28"/>
    </row>
    <row r="14" spans="2:15" ht="16.5" customHeight="1" x14ac:dyDescent="0.25">
      <c r="B14" s="27"/>
      <c r="C14" s="190" t="s">
        <v>62</v>
      </c>
      <c r="D14" s="190"/>
      <c r="E14" s="190"/>
      <c r="F14" s="190"/>
      <c r="G14" s="40" t="s">
        <v>21</v>
      </c>
      <c r="H14" s="41">
        <v>2024.08919882502</v>
      </c>
      <c r="I14" s="41">
        <v>1109.8599999999999</v>
      </c>
      <c r="K14" s="30"/>
      <c r="L14" s="35" t="s">
        <v>2</v>
      </c>
      <c r="M14" s="63">
        <v>-0.7</v>
      </c>
      <c r="N14" s="55">
        <v>-0.7</v>
      </c>
      <c r="O14" s="28"/>
    </row>
    <row r="15" spans="2:15" ht="16.5" customHeight="1" x14ac:dyDescent="0.25">
      <c r="B15" s="27"/>
      <c r="C15" s="187" t="s">
        <v>63</v>
      </c>
      <c r="D15" s="187"/>
      <c r="E15" s="187"/>
      <c r="F15" s="187"/>
      <c r="G15" s="43" t="s">
        <v>22</v>
      </c>
      <c r="H15" s="44">
        <v>1807.03</v>
      </c>
      <c r="I15" s="44">
        <v>1551.06</v>
      </c>
      <c r="K15" s="30"/>
      <c r="L15" s="39" t="s">
        <v>3</v>
      </c>
      <c r="M15" s="56">
        <v>-0.4</v>
      </c>
      <c r="N15" s="57">
        <v>-0.4</v>
      </c>
      <c r="O15" s="28"/>
    </row>
    <row r="16" spans="2:15" ht="16.5" customHeight="1" x14ac:dyDescent="0.25">
      <c r="B16" s="27"/>
      <c r="C16" s="176" t="s">
        <v>64</v>
      </c>
      <c r="D16" s="176"/>
      <c r="E16" s="176"/>
      <c r="F16" s="176"/>
      <c r="G16" s="45" t="s">
        <v>23</v>
      </c>
      <c r="H16" s="46">
        <v>5.98</v>
      </c>
      <c r="I16" s="46">
        <v>16.309999999999999</v>
      </c>
      <c r="K16" s="30"/>
      <c r="L16" s="59" t="s">
        <v>4</v>
      </c>
      <c r="M16" s="64">
        <v>-0.1</v>
      </c>
      <c r="N16" s="60">
        <v>-0.15</v>
      </c>
      <c r="O16" s="28"/>
    </row>
    <row r="17" spans="2:15" ht="16.5" customHeight="1" x14ac:dyDescent="0.25">
      <c r="B17" s="27"/>
      <c r="K17" s="30"/>
      <c r="L17" s="58" t="s">
        <v>5</v>
      </c>
      <c r="M17" s="56">
        <v>0</v>
      </c>
      <c r="N17" s="57">
        <v>0</v>
      </c>
      <c r="O17" s="28"/>
    </row>
    <row r="18" spans="2:15" ht="16.5" customHeight="1" x14ac:dyDescent="0.25">
      <c r="B18" s="27"/>
      <c r="C18" s="177" t="s">
        <v>18</v>
      </c>
      <c r="D18" s="177"/>
      <c r="E18" s="177"/>
      <c r="F18" s="177"/>
      <c r="G18" s="177"/>
      <c r="H18" s="177"/>
      <c r="I18" s="177"/>
      <c r="K18" s="30"/>
      <c r="L18" s="59" t="s">
        <v>55</v>
      </c>
      <c r="M18" s="64">
        <v>0.5</v>
      </c>
      <c r="N18" s="60">
        <v>0.5</v>
      </c>
      <c r="O18" s="28"/>
    </row>
    <row r="19" spans="2:15" ht="4.5" customHeight="1" x14ac:dyDescent="0.25">
      <c r="B19" s="27"/>
      <c r="K19" s="30"/>
      <c r="L19" s="178" t="s">
        <v>7</v>
      </c>
      <c r="M19" s="179">
        <v>0.5</v>
      </c>
      <c r="N19" s="185">
        <v>0.5</v>
      </c>
      <c r="O19" s="28"/>
    </row>
    <row r="20" spans="2:15" ht="15.75" customHeight="1" x14ac:dyDescent="0.25">
      <c r="B20" s="27"/>
      <c r="C20" s="33"/>
      <c r="D20" s="33"/>
      <c r="E20" s="33"/>
      <c r="F20" s="33"/>
      <c r="G20" s="33"/>
      <c r="H20" s="34" t="s">
        <v>9</v>
      </c>
      <c r="I20" s="34" t="s">
        <v>10</v>
      </c>
      <c r="K20" s="30"/>
      <c r="L20" s="178"/>
      <c r="M20" s="179"/>
      <c r="N20" s="185"/>
      <c r="O20" s="28"/>
    </row>
    <row r="21" spans="2:15" ht="16.5" customHeight="1" x14ac:dyDescent="0.25">
      <c r="B21" s="27"/>
      <c r="C21" s="186" t="s">
        <v>65</v>
      </c>
      <c r="D21" s="186"/>
      <c r="E21" s="186"/>
      <c r="F21" s="186"/>
      <c r="G21" s="36" t="s">
        <v>24</v>
      </c>
      <c r="H21" s="37">
        <f>H13</f>
        <v>7820.7096198445952</v>
      </c>
      <c r="I21" s="37">
        <f>I13</f>
        <v>4554.16</v>
      </c>
      <c r="K21" s="30"/>
      <c r="L21" s="61" t="s">
        <v>56</v>
      </c>
      <c r="M21" s="65">
        <v>0</v>
      </c>
      <c r="N21" s="62">
        <v>0</v>
      </c>
      <c r="O21" s="28"/>
    </row>
    <row r="22" spans="2:15" ht="16.5" customHeight="1" x14ac:dyDescent="0.25">
      <c r="B22" s="27"/>
      <c r="C22" s="176" t="s">
        <v>66</v>
      </c>
      <c r="D22" s="176"/>
      <c r="E22" s="176"/>
      <c r="F22" s="176"/>
      <c r="G22" s="45" t="s">
        <v>25</v>
      </c>
      <c r="H22" s="46">
        <f>H14+H15+H16</f>
        <v>3837.0991988250203</v>
      </c>
      <c r="I22" s="46">
        <f>I14+I15+I16</f>
        <v>2677.23</v>
      </c>
      <c r="K22" s="30"/>
      <c r="L22" s="66"/>
      <c r="M22" s="67"/>
      <c r="N22" s="68"/>
      <c r="O22" s="28"/>
    </row>
    <row r="23" spans="2:15" ht="16.5" customHeight="1" thickBot="1" x14ac:dyDescent="0.3">
      <c r="B23" s="27"/>
      <c r="J23" s="47"/>
      <c r="K23" s="30"/>
      <c r="L23" s="69"/>
      <c r="M23" s="70"/>
      <c r="N23" s="71"/>
      <c r="O23" s="28"/>
    </row>
    <row r="24" spans="2:15" ht="7.5" customHeight="1" thickTop="1" x14ac:dyDescent="0.25">
      <c r="B24" s="27"/>
      <c r="C24" s="137" t="s">
        <v>26</v>
      </c>
      <c r="D24" s="137"/>
      <c r="E24" s="137"/>
      <c r="F24" s="137"/>
      <c r="G24" s="137"/>
      <c r="H24" s="137"/>
      <c r="I24" s="137"/>
      <c r="J24" s="47"/>
      <c r="K24" s="30"/>
      <c r="L24" s="29"/>
      <c r="M24" s="29"/>
      <c r="N24" s="29"/>
      <c r="O24" s="28"/>
    </row>
    <row r="25" spans="2:15" ht="7.5" customHeight="1" x14ac:dyDescent="0.25">
      <c r="B25" s="27"/>
      <c r="C25" s="137"/>
      <c r="D25" s="137"/>
      <c r="E25" s="137"/>
      <c r="F25" s="137"/>
      <c r="G25" s="137"/>
      <c r="H25" s="137"/>
      <c r="I25" s="137"/>
      <c r="K25" s="30"/>
      <c r="L25" s="146"/>
      <c r="M25" s="146"/>
      <c r="N25" s="146"/>
      <c r="O25" s="28"/>
    </row>
    <row r="26" spans="2:15" ht="7.5" customHeight="1" x14ac:dyDescent="0.25">
      <c r="B26" s="27"/>
      <c r="K26" s="30"/>
      <c r="L26" s="146"/>
      <c r="M26" s="146"/>
      <c r="N26" s="146"/>
      <c r="O26" s="28"/>
    </row>
    <row r="27" spans="2:15" ht="15" customHeight="1" x14ac:dyDescent="0.25">
      <c r="B27" s="27"/>
      <c r="D27" s="144" t="s">
        <v>9</v>
      </c>
      <c r="E27" s="180"/>
      <c r="F27" s="181"/>
      <c r="G27" s="182" t="s">
        <v>10</v>
      </c>
      <c r="H27" s="183"/>
      <c r="I27" s="184"/>
      <c r="J27" s="31"/>
      <c r="K27" s="32"/>
      <c r="L27" s="146"/>
      <c r="M27" s="146"/>
      <c r="N27" s="146"/>
      <c r="O27" s="28"/>
    </row>
    <row r="28" spans="2:15" ht="25.5" x14ac:dyDescent="0.25">
      <c r="B28" s="27"/>
      <c r="C28" s="54" t="s">
        <v>11</v>
      </c>
      <c r="D28" s="54" t="s">
        <v>68</v>
      </c>
      <c r="E28" s="54" t="s">
        <v>69</v>
      </c>
      <c r="F28" s="54" t="s">
        <v>70</v>
      </c>
      <c r="G28" s="54" t="s">
        <v>67</v>
      </c>
      <c r="H28" s="54" t="s">
        <v>69</v>
      </c>
      <c r="I28" s="54" t="s">
        <v>70</v>
      </c>
      <c r="K28" s="30"/>
      <c r="L28" s="146"/>
      <c r="M28" s="146"/>
      <c r="N28" s="146"/>
      <c r="O28" s="28"/>
    </row>
    <row r="29" spans="2:15" x14ac:dyDescent="0.25">
      <c r="B29" s="27"/>
      <c r="C29" s="35" t="s">
        <v>2</v>
      </c>
      <c r="D29" s="101">
        <f t="shared" ref="D29:D34" si="0">$H$21*(1+$M14)</f>
        <v>2346.2128859533791</v>
      </c>
      <c r="E29" s="101">
        <f t="shared" ref="E29:E34" si="1">$H$22*(1+$N14)</f>
        <v>1151.1297596475063</v>
      </c>
      <c r="F29" s="101">
        <f>$H$22</f>
        <v>3837.0991988250203</v>
      </c>
      <c r="G29" s="101">
        <f t="shared" ref="G29:G34" si="2">$I$21*(1+$M14)</f>
        <v>1366.248</v>
      </c>
      <c r="H29" s="101">
        <f t="shared" ref="H29:H34" si="3">$I$22*(1+$N14)</f>
        <v>803.1690000000001</v>
      </c>
      <c r="I29" s="101">
        <f>$I$22</f>
        <v>2677.23</v>
      </c>
      <c r="K29" s="30"/>
      <c r="O29" s="28"/>
    </row>
    <row r="30" spans="2:15" ht="16.5" customHeight="1" x14ac:dyDescent="0.25">
      <c r="B30" s="27"/>
      <c r="C30" s="39" t="s">
        <v>3</v>
      </c>
      <c r="D30" s="102">
        <f t="shared" si="0"/>
        <v>4692.4257719067573</v>
      </c>
      <c r="E30" s="102">
        <f t="shared" si="1"/>
        <v>2302.2595192950121</v>
      </c>
      <c r="F30" s="102">
        <f>$H$22</f>
        <v>3837.0991988250203</v>
      </c>
      <c r="G30" s="102">
        <f t="shared" si="2"/>
        <v>2732.4959999999996</v>
      </c>
      <c r="H30" s="102">
        <f t="shared" si="3"/>
        <v>1606.338</v>
      </c>
      <c r="I30" s="102">
        <f>$I$22</f>
        <v>2677.23</v>
      </c>
      <c r="K30" s="30"/>
      <c r="L30" s="174"/>
      <c r="M30" s="31"/>
      <c r="N30" s="31"/>
      <c r="O30" s="28"/>
    </row>
    <row r="31" spans="2:15" ht="16.5" customHeight="1" x14ac:dyDescent="0.25">
      <c r="B31" s="27"/>
      <c r="C31" s="42" t="s">
        <v>4</v>
      </c>
      <c r="D31" s="103">
        <f t="shared" si="0"/>
        <v>7038.6386578601359</v>
      </c>
      <c r="E31" s="103">
        <f t="shared" si="1"/>
        <v>3261.5343190012672</v>
      </c>
      <c r="F31" s="103">
        <f>$H$22</f>
        <v>3837.0991988250203</v>
      </c>
      <c r="G31" s="103">
        <f t="shared" si="2"/>
        <v>4098.7439999999997</v>
      </c>
      <c r="H31" s="103">
        <f t="shared" si="3"/>
        <v>2275.6455000000001</v>
      </c>
      <c r="I31" s="103">
        <f>$I$22</f>
        <v>2677.23</v>
      </c>
      <c r="K31" s="30"/>
      <c r="L31" s="174"/>
      <c r="M31" s="31"/>
      <c r="N31" s="31"/>
      <c r="O31" s="28"/>
    </row>
    <row r="32" spans="2:15" ht="16.5" customHeight="1" x14ac:dyDescent="0.25">
      <c r="B32" s="27"/>
      <c r="C32" s="39" t="s">
        <v>5</v>
      </c>
      <c r="D32" s="102">
        <f t="shared" si="0"/>
        <v>7820.7096198445952</v>
      </c>
      <c r="E32" s="102">
        <f t="shared" si="1"/>
        <v>3837.0991988250203</v>
      </c>
      <c r="F32" s="102">
        <f>$H$22</f>
        <v>3837.0991988250203</v>
      </c>
      <c r="G32" s="102">
        <f t="shared" si="2"/>
        <v>4554.16</v>
      </c>
      <c r="H32" s="102">
        <f t="shared" si="3"/>
        <v>2677.23</v>
      </c>
      <c r="I32" s="102">
        <f>$I$22</f>
        <v>2677.23</v>
      </c>
      <c r="K32" s="30"/>
      <c r="L32" s="174"/>
      <c r="M32" s="31"/>
      <c r="N32" s="31"/>
      <c r="O32" s="28"/>
    </row>
    <row r="33" spans="2:15" ht="16.5" customHeight="1" x14ac:dyDescent="0.25">
      <c r="B33" s="27"/>
      <c r="C33" s="42" t="s">
        <v>12</v>
      </c>
      <c r="D33" s="103">
        <f t="shared" si="0"/>
        <v>11731.064429766893</v>
      </c>
      <c r="E33" s="103">
        <f t="shared" si="1"/>
        <v>5755.6487982375302</v>
      </c>
      <c r="F33" s="103">
        <f>$H$22*(1+$N18)</f>
        <v>5755.6487982375302</v>
      </c>
      <c r="G33" s="103">
        <f t="shared" si="2"/>
        <v>6831.24</v>
      </c>
      <c r="H33" s="103">
        <f t="shared" si="3"/>
        <v>4015.8450000000003</v>
      </c>
      <c r="I33" s="103">
        <f>$I$22*(1+$N18)</f>
        <v>4015.8450000000003</v>
      </c>
      <c r="K33" s="30"/>
      <c r="L33" s="174"/>
      <c r="M33" s="31"/>
      <c r="N33" s="31"/>
      <c r="O33" s="28"/>
    </row>
    <row r="34" spans="2:15" ht="16.5" customHeight="1" x14ac:dyDescent="0.25">
      <c r="B34" s="27"/>
      <c r="C34" s="39" t="s">
        <v>13</v>
      </c>
      <c r="D34" s="102">
        <f t="shared" si="0"/>
        <v>11731.064429766893</v>
      </c>
      <c r="E34" s="102">
        <f t="shared" si="1"/>
        <v>5755.6487982375302</v>
      </c>
      <c r="F34" s="102">
        <f>$H$22*(1+$N19)</f>
        <v>5755.6487982375302</v>
      </c>
      <c r="G34" s="102">
        <f t="shared" si="2"/>
        <v>6831.24</v>
      </c>
      <c r="H34" s="102">
        <f t="shared" si="3"/>
        <v>4015.8450000000003</v>
      </c>
      <c r="I34" s="102">
        <f>$I$22*(1+$N19)</f>
        <v>4015.8450000000003</v>
      </c>
      <c r="K34" s="30"/>
      <c r="L34" s="174"/>
      <c r="M34" s="31"/>
      <c r="N34" s="31"/>
      <c r="O34" s="28"/>
    </row>
    <row r="35" spans="2:15" ht="16.5" customHeight="1" x14ac:dyDescent="0.25">
      <c r="B35" s="27"/>
      <c r="C35" s="53" t="s">
        <v>14</v>
      </c>
      <c r="D35" s="104">
        <f>$H$21*(1+$M21)</f>
        <v>7820.7096198445952</v>
      </c>
      <c r="E35" s="104">
        <f>$H$22*(1+$N21)</f>
        <v>3837.0991988250203</v>
      </c>
      <c r="F35" s="104">
        <f>$H$22*(1+$N21)</f>
        <v>3837.0991988250203</v>
      </c>
      <c r="G35" s="104">
        <f>$I$21*(1+$M21)</f>
        <v>4554.16</v>
      </c>
      <c r="H35" s="104">
        <f>$I$22*(1+$N21)</f>
        <v>2677.23</v>
      </c>
      <c r="I35" s="104">
        <f>$I$22*(1+$N21)</f>
        <v>2677.23</v>
      </c>
      <c r="K35" s="30"/>
      <c r="L35" s="174"/>
      <c r="M35" s="31"/>
      <c r="N35" s="31"/>
      <c r="O35" s="28"/>
    </row>
    <row r="36" spans="2:15" ht="7.5" customHeight="1" thickBot="1" x14ac:dyDescent="0.3">
      <c r="B36" s="27"/>
      <c r="C36" s="48"/>
      <c r="D36" s="48"/>
      <c r="E36" s="48"/>
      <c r="F36" s="48"/>
      <c r="G36" s="48"/>
      <c r="H36" s="48"/>
      <c r="I36" s="48"/>
      <c r="J36" s="48"/>
      <c r="K36" s="48"/>
      <c r="L36" s="175"/>
      <c r="M36" s="49"/>
      <c r="N36" s="49"/>
      <c r="O36" s="28"/>
    </row>
    <row r="37" spans="2:15" ht="15" customHeight="1" thickTop="1" x14ac:dyDescent="0.25">
      <c r="B37" s="27"/>
      <c r="O37" s="28"/>
    </row>
    <row r="38" spans="2:15" x14ac:dyDescent="0.25">
      <c r="B38" s="27"/>
      <c r="C38" s="133" t="s">
        <v>42</v>
      </c>
      <c r="D38" s="133"/>
      <c r="E38" s="133"/>
      <c r="F38" s="133"/>
      <c r="G38" s="133"/>
      <c r="H38" s="133"/>
      <c r="I38" s="133"/>
      <c r="J38" s="133"/>
      <c r="K38" s="133"/>
      <c r="L38" s="133"/>
      <c r="M38" s="133"/>
      <c r="N38" s="133"/>
      <c r="O38" s="28"/>
    </row>
    <row r="39" spans="2:15" ht="7.5" customHeight="1" x14ac:dyDescent="0.25">
      <c r="B39" s="27"/>
      <c r="O39" s="28"/>
    </row>
    <row r="40" spans="2:15" ht="39" customHeight="1" x14ac:dyDescent="0.25">
      <c r="B40" s="27"/>
      <c r="C40" s="132" t="s">
        <v>72</v>
      </c>
      <c r="D40" s="132"/>
      <c r="E40" s="132"/>
      <c r="F40" s="132"/>
      <c r="G40" s="132"/>
      <c r="H40" s="132"/>
      <c r="I40" s="132"/>
      <c r="J40" s="132"/>
      <c r="K40" s="132"/>
      <c r="L40" s="132"/>
      <c r="M40" s="132"/>
      <c r="N40" s="132"/>
      <c r="O40" s="28"/>
    </row>
    <row r="41" spans="2:15" ht="7.5" customHeight="1" x14ac:dyDescent="0.25">
      <c r="B41" s="27"/>
      <c r="O41" s="28"/>
    </row>
    <row r="42" spans="2:15" x14ac:dyDescent="0.25">
      <c r="B42" s="27"/>
      <c r="C42" s="165" t="s">
        <v>0</v>
      </c>
      <c r="D42" s="165"/>
      <c r="E42" s="165"/>
      <c r="F42" s="165"/>
      <c r="G42" s="165"/>
      <c r="H42" s="165"/>
      <c r="I42" s="165"/>
      <c r="L42" s="165" t="s">
        <v>41</v>
      </c>
      <c r="M42" s="165"/>
      <c r="N42" s="165"/>
      <c r="O42" s="28"/>
    </row>
    <row r="43" spans="2:15" ht="6.75" customHeight="1" x14ac:dyDescent="0.25">
      <c r="B43" s="27"/>
      <c r="O43" s="28"/>
    </row>
    <row r="44" spans="2:15" ht="20.25" customHeight="1" x14ac:dyDescent="0.25">
      <c r="B44" s="27"/>
      <c r="C44" s="169" t="s">
        <v>50</v>
      </c>
      <c r="D44" s="169"/>
      <c r="E44" s="169"/>
      <c r="F44" s="169"/>
      <c r="G44" s="169"/>
      <c r="H44" s="78" t="s">
        <v>40</v>
      </c>
      <c r="I44" s="79">
        <v>2927.8</v>
      </c>
      <c r="L44" s="84" t="s">
        <v>1</v>
      </c>
      <c r="M44" s="85" t="s">
        <v>37</v>
      </c>
      <c r="N44" s="84" t="s">
        <v>36</v>
      </c>
      <c r="O44" s="28"/>
    </row>
    <row r="45" spans="2:15" ht="20.25" customHeight="1" x14ac:dyDescent="0.25">
      <c r="B45" s="27"/>
      <c r="C45" s="170" t="s">
        <v>51</v>
      </c>
      <c r="D45" s="170"/>
      <c r="E45" s="170"/>
      <c r="F45" s="170"/>
      <c r="G45" s="170"/>
      <c r="H45" s="72" t="s">
        <v>38</v>
      </c>
      <c r="I45" s="73">
        <v>3304.786963596905</v>
      </c>
      <c r="L45" s="92" t="s">
        <v>2</v>
      </c>
      <c r="M45" s="93">
        <v>6028.16</v>
      </c>
      <c r="N45" s="94">
        <v>2684.88</v>
      </c>
      <c r="O45" s="28"/>
    </row>
    <row r="46" spans="2:15" ht="20.25" customHeight="1" x14ac:dyDescent="0.25">
      <c r="B46" s="27"/>
      <c r="C46" s="171" t="s">
        <v>52</v>
      </c>
      <c r="D46" s="171"/>
      <c r="E46" s="171"/>
      <c r="F46" s="171"/>
      <c r="G46" s="171"/>
      <c r="H46" s="80" t="s">
        <v>35</v>
      </c>
      <c r="I46" s="81">
        <v>1538.49</v>
      </c>
      <c r="L46" s="86" t="s">
        <v>3</v>
      </c>
      <c r="M46" s="87">
        <v>12413.66</v>
      </c>
      <c r="N46" s="88">
        <v>5369.7599999999993</v>
      </c>
      <c r="O46" s="28"/>
    </row>
    <row r="47" spans="2:15" ht="20.25" customHeight="1" x14ac:dyDescent="0.25">
      <c r="B47" s="27"/>
      <c r="C47" s="172" t="s">
        <v>34</v>
      </c>
      <c r="D47" s="172"/>
      <c r="E47" s="172"/>
      <c r="F47" s="172"/>
      <c r="G47" s="172"/>
      <c r="H47" s="74" t="s">
        <v>33</v>
      </c>
      <c r="I47" s="75">
        <f>I46+I45+I44</f>
        <v>7771.0769635969054</v>
      </c>
      <c r="L47" s="95" t="s">
        <v>4</v>
      </c>
      <c r="M47" s="96">
        <v>17875.310000000001</v>
      </c>
      <c r="N47" s="97">
        <v>7607.1600000000008</v>
      </c>
      <c r="O47" s="28"/>
    </row>
    <row r="48" spans="2:15" ht="20.25" customHeight="1" x14ac:dyDescent="0.25">
      <c r="B48" s="27"/>
      <c r="C48" s="171" t="s">
        <v>61</v>
      </c>
      <c r="D48" s="171"/>
      <c r="E48" s="171"/>
      <c r="F48" s="171"/>
      <c r="G48" s="171"/>
      <c r="H48" s="80" t="s">
        <v>32</v>
      </c>
      <c r="I48" s="81">
        <v>112236.78348609318</v>
      </c>
      <c r="L48" s="89" t="s">
        <v>5</v>
      </c>
      <c r="M48" s="90">
        <v>21880.62</v>
      </c>
      <c r="N48" s="91">
        <v>8949.6</v>
      </c>
      <c r="O48" s="28"/>
    </row>
    <row r="49" spans="2:15" ht="20.25" customHeight="1" x14ac:dyDescent="0.25">
      <c r="B49" s="27"/>
      <c r="C49" s="170" t="s">
        <v>53</v>
      </c>
      <c r="D49" s="170"/>
      <c r="E49" s="170"/>
      <c r="F49" s="170"/>
      <c r="G49" s="170"/>
      <c r="H49" s="72" t="s">
        <v>31</v>
      </c>
      <c r="I49" s="73">
        <v>62469.81</v>
      </c>
      <c r="L49" s="95" t="s">
        <v>6</v>
      </c>
      <c r="M49" s="96">
        <v>51199.37</v>
      </c>
      <c r="N49" s="97">
        <v>13424.400000000001</v>
      </c>
      <c r="O49" s="28"/>
    </row>
    <row r="50" spans="2:15" ht="20.25" customHeight="1" x14ac:dyDescent="0.25">
      <c r="B50" s="27"/>
      <c r="C50" s="173" t="s">
        <v>30</v>
      </c>
      <c r="D50" s="173"/>
      <c r="E50" s="173"/>
      <c r="F50" s="173"/>
      <c r="G50" s="173"/>
      <c r="H50" s="82" t="s">
        <v>29</v>
      </c>
      <c r="I50" s="83">
        <f>I49+I48</f>
        <v>174706.59348609316</v>
      </c>
      <c r="L50" s="86" t="s">
        <v>7</v>
      </c>
      <c r="M50" s="87">
        <v>51199.37</v>
      </c>
      <c r="N50" s="88">
        <v>13424.400000000001</v>
      </c>
      <c r="O50" s="28"/>
    </row>
    <row r="51" spans="2:15" ht="20.25" customHeight="1" x14ac:dyDescent="0.25">
      <c r="B51" s="27"/>
      <c r="C51" s="168" t="s">
        <v>28</v>
      </c>
      <c r="D51" s="168"/>
      <c r="E51" s="168"/>
      <c r="F51" s="168"/>
      <c r="G51" s="168"/>
      <c r="H51" s="76" t="s">
        <v>27</v>
      </c>
      <c r="I51" s="77">
        <v>153229.98000000001</v>
      </c>
      <c r="L51" s="98" t="s">
        <v>8</v>
      </c>
      <c r="M51" s="99">
        <v>34823.484852848182</v>
      </c>
      <c r="N51" s="100">
        <v>8949.6</v>
      </c>
      <c r="O51" s="28"/>
    </row>
    <row r="52" spans="2:15" ht="13.5" customHeight="1" thickBot="1" x14ac:dyDescent="0.3">
      <c r="B52" s="50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2"/>
    </row>
    <row r="53" spans="2:15" ht="13.5" thickTop="1" x14ac:dyDescent="0.25">
      <c r="L53" s="31"/>
      <c r="M53" s="31"/>
      <c r="N53" s="31"/>
    </row>
    <row r="54" spans="2:15" hidden="1" x14ac:dyDescent="0.25">
      <c r="L54" s="31"/>
      <c r="M54" s="31"/>
      <c r="N54" s="31"/>
    </row>
    <row r="55" spans="2:15" hidden="1" x14ac:dyDescent="0.25">
      <c r="L55" s="31"/>
      <c r="M55" s="31"/>
      <c r="N55" s="31"/>
    </row>
    <row r="56" spans="2:15" hidden="1" x14ac:dyDescent="0.25">
      <c r="L56" s="31"/>
      <c r="M56" s="31"/>
      <c r="N56" s="31"/>
    </row>
  </sheetData>
  <mergeCells count="37">
    <mergeCell ref="C15:F15"/>
    <mergeCell ref="C10:I10"/>
    <mergeCell ref="L10:N10"/>
    <mergeCell ref="C2:N2"/>
    <mergeCell ref="C6:I6"/>
    <mergeCell ref="L6:N6"/>
    <mergeCell ref="C8:I8"/>
    <mergeCell ref="L8:N8"/>
    <mergeCell ref="L12:L13"/>
    <mergeCell ref="M12:M13"/>
    <mergeCell ref="N12:N13"/>
    <mergeCell ref="C13:F13"/>
    <mergeCell ref="C14:F14"/>
    <mergeCell ref="L30:L36"/>
    <mergeCell ref="C16:F16"/>
    <mergeCell ref="C18:I18"/>
    <mergeCell ref="L19:L20"/>
    <mergeCell ref="M19:M20"/>
    <mergeCell ref="C22:F22"/>
    <mergeCell ref="C24:I25"/>
    <mergeCell ref="L25:N28"/>
    <mergeCell ref="D27:F27"/>
    <mergeCell ref="G27:I27"/>
    <mergeCell ref="N19:N20"/>
    <mergeCell ref="C21:F21"/>
    <mergeCell ref="C51:G51"/>
    <mergeCell ref="C38:N38"/>
    <mergeCell ref="C40:N40"/>
    <mergeCell ref="C42:I42"/>
    <mergeCell ref="L42:N42"/>
    <mergeCell ref="C44:G44"/>
    <mergeCell ref="C45:G45"/>
    <mergeCell ref="C46:G46"/>
    <mergeCell ref="C47:G47"/>
    <mergeCell ref="C48:G48"/>
    <mergeCell ref="C49:G49"/>
    <mergeCell ref="C50:G5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53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A1311-B4C5-4EB6-8F5F-184B5CFB8179}">
  <dimension ref="A1:O20"/>
  <sheetViews>
    <sheetView workbookViewId="0">
      <selection activeCell="H14" sqref="H14"/>
    </sheetView>
  </sheetViews>
  <sheetFormatPr baseColWidth="10" defaultRowHeight="15" x14ac:dyDescent="0.25"/>
  <sheetData>
    <row r="1" spans="1:15" s="1" customFormat="1" ht="7.5" customHeight="1" x14ac:dyDescent="0.25">
      <c r="A1" s="3"/>
      <c r="O1" s="4"/>
    </row>
    <row r="2" spans="1:15" s="1" customFormat="1" x14ac:dyDescent="0.25">
      <c r="A2" s="3"/>
      <c r="B2" s="192" t="s">
        <v>42</v>
      </c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4"/>
    </row>
    <row r="3" spans="1:15" s="1" customFormat="1" x14ac:dyDescent="0.25">
      <c r="A3" s="3"/>
      <c r="O3" s="4"/>
    </row>
    <row r="4" spans="1:15" s="1" customFormat="1" ht="48" customHeight="1" x14ac:dyDescent="0.25">
      <c r="A4" s="3"/>
      <c r="B4" s="191" t="s">
        <v>48</v>
      </c>
      <c r="C4" s="191"/>
      <c r="D4" s="191"/>
      <c r="E4" s="191"/>
      <c r="F4" s="191"/>
      <c r="G4" s="191"/>
      <c r="H4" s="191"/>
      <c r="I4" s="191"/>
      <c r="J4" s="191"/>
      <c r="K4" s="191"/>
      <c r="L4" s="191"/>
      <c r="M4" s="191"/>
      <c r="N4" s="191"/>
      <c r="O4" s="4"/>
    </row>
    <row r="5" spans="1:15" s="1" customFormat="1" ht="7.5" customHeight="1" x14ac:dyDescent="0.25">
      <c r="A5" s="3"/>
      <c r="O5" s="4"/>
    </row>
    <row r="6" spans="1:15" s="1" customFormat="1" x14ac:dyDescent="0.25">
      <c r="A6" s="3"/>
      <c r="B6" s="196" t="s">
        <v>0</v>
      </c>
      <c r="C6" s="196"/>
      <c r="D6" s="196"/>
      <c r="E6" s="196"/>
      <c r="F6" s="196"/>
      <c r="G6" s="196"/>
      <c r="H6" s="196"/>
      <c r="K6" s="196" t="s">
        <v>41</v>
      </c>
      <c r="L6" s="196"/>
      <c r="M6" s="196"/>
      <c r="N6" s="196"/>
      <c r="O6" s="4"/>
    </row>
    <row r="7" spans="1:15" s="1" customFormat="1" ht="6.75" customHeight="1" x14ac:dyDescent="0.25">
      <c r="A7" s="3"/>
      <c r="O7" s="4"/>
    </row>
    <row r="8" spans="1:15" s="1" customFormat="1" ht="20.25" customHeight="1" x14ac:dyDescent="0.25">
      <c r="A8" s="3"/>
      <c r="B8" s="197" t="s">
        <v>43</v>
      </c>
      <c r="C8" s="198"/>
      <c r="D8" s="198"/>
      <c r="E8" s="198"/>
      <c r="F8" s="199"/>
      <c r="G8" s="21" t="s">
        <v>40</v>
      </c>
      <c r="H8" s="9">
        <v>2610.6999999999998</v>
      </c>
      <c r="K8" s="200" t="s">
        <v>1</v>
      </c>
      <c r="L8" s="200" t="s">
        <v>39</v>
      </c>
      <c r="M8" s="200"/>
      <c r="N8" s="200"/>
      <c r="O8" s="4"/>
    </row>
    <row r="9" spans="1:15" s="1" customFormat="1" ht="20.25" customHeight="1" x14ac:dyDescent="0.25">
      <c r="A9" s="3"/>
      <c r="B9" s="201" t="s">
        <v>44</v>
      </c>
      <c r="C9" s="202"/>
      <c r="D9" s="202"/>
      <c r="E9" s="202"/>
      <c r="F9" s="203"/>
      <c r="G9" s="20" t="s">
        <v>38</v>
      </c>
      <c r="H9" s="19">
        <v>4235.92</v>
      </c>
      <c r="K9" s="200"/>
      <c r="L9" s="200" t="s">
        <v>37</v>
      </c>
      <c r="M9" s="200"/>
      <c r="N9" s="22" t="s">
        <v>36</v>
      </c>
      <c r="O9" s="4"/>
    </row>
    <row r="10" spans="1:15" s="1" customFormat="1" ht="20.25" customHeight="1" x14ac:dyDescent="0.25">
      <c r="A10" s="3"/>
      <c r="B10" s="197" t="s">
        <v>45</v>
      </c>
      <c r="C10" s="198"/>
      <c r="D10" s="198"/>
      <c r="E10" s="198"/>
      <c r="F10" s="199"/>
      <c r="G10" s="21" t="s">
        <v>35</v>
      </c>
      <c r="H10" s="9">
        <v>73.83</v>
      </c>
      <c r="K10" s="15" t="s">
        <v>2</v>
      </c>
      <c r="L10" s="204">
        <v>9481.0499999999993</v>
      </c>
      <c r="M10" s="205"/>
      <c r="N10" s="14">
        <f>$N$13*(1+Hoja1!N15)</f>
        <v>2236.4730000000004</v>
      </c>
      <c r="O10" s="4"/>
    </row>
    <row r="11" spans="1:15" s="1" customFormat="1" ht="20.25" customHeight="1" x14ac:dyDescent="0.25">
      <c r="A11" s="3"/>
      <c r="B11" s="208" t="s">
        <v>34</v>
      </c>
      <c r="C11" s="209"/>
      <c r="D11" s="209"/>
      <c r="E11" s="209"/>
      <c r="F11" s="210"/>
      <c r="G11" s="13" t="s">
        <v>33</v>
      </c>
      <c r="H11" s="12">
        <f>SUM(H8:H10)</f>
        <v>6920.45</v>
      </c>
      <c r="K11" s="11" t="s">
        <v>3</v>
      </c>
      <c r="L11" s="206">
        <v>11911.71</v>
      </c>
      <c r="M11" s="207"/>
      <c r="N11" s="10">
        <f>$N$13*(1+Hoja1!N16)</f>
        <v>4472.9459999999999</v>
      </c>
      <c r="O11" s="4"/>
    </row>
    <row r="12" spans="1:15" s="1" customFormat="1" ht="20.25" customHeight="1" x14ac:dyDescent="0.25">
      <c r="A12" s="3"/>
      <c r="B12" s="197" t="s">
        <v>46</v>
      </c>
      <c r="C12" s="198"/>
      <c r="D12" s="198"/>
      <c r="E12" s="198"/>
      <c r="F12" s="199"/>
      <c r="G12" s="21" t="s">
        <v>32</v>
      </c>
      <c r="H12" s="9">
        <v>139745.51</v>
      </c>
      <c r="K12" s="15" t="s">
        <v>4</v>
      </c>
      <c r="L12" s="204">
        <v>17329.21</v>
      </c>
      <c r="M12" s="205"/>
      <c r="N12" s="14">
        <f>$N$13*(1+Hoja1!N17)</f>
        <v>6336.6734999999999</v>
      </c>
      <c r="O12" s="4"/>
    </row>
    <row r="13" spans="1:15" s="1" customFormat="1" ht="20.25" customHeight="1" x14ac:dyDescent="0.25">
      <c r="A13" s="3"/>
      <c r="B13" s="201" t="s">
        <v>47</v>
      </c>
      <c r="C13" s="202"/>
      <c r="D13" s="202"/>
      <c r="E13" s="202"/>
      <c r="F13" s="203"/>
      <c r="G13" s="20" t="s">
        <v>31</v>
      </c>
      <c r="H13" s="19">
        <v>38407</v>
      </c>
      <c r="K13" s="18" t="s">
        <v>5</v>
      </c>
      <c r="L13" s="211">
        <v>21634.38</v>
      </c>
      <c r="M13" s="212"/>
      <c r="N13" s="17">
        <v>7454.91</v>
      </c>
      <c r="O13" s="4"/>
    </row>
    <row r="14" spans="1:15" s="1" customFormat="1" ht="20.25" customHeight="1" x14ac:dyDescent="0.25">
      <c r="A14" s="3"/>
      <c r="B14" s="193" t="s">
        <v>30</v>
      </c>
      <c r="C14" s="194"/>
      <c r="D14" s="194"/>
      <c r="E14" s="194"/>
      <c r="F14" s="195"/>
      <c r="G14" s="8" t="s">
        <v>29</v>
      </c>
      <c r="H14" s="16">
        <f>SUM(H12:H13)</f>
        <v>178152.51</v>
      </c>
      <c r="K14" s="15" t="s">
        <v>16</v>
      </c>
      <c r="L14" s="204">
        <v>36727.230000000003</v>
      </c>
      <c r="M14" s="205"/>
      <c r="N14" s="14">
        <f>$N$13*(1+Hoja1!N21)</f>
        <v>9691.3829999999998</v>
      </c>
      <c r="O14" s="4"/>
    </row>
    <row r="15" spans="1:15" s="1" customFormat="1" ht="20.25" customHeight="1" x14ac:dyDescent="0.25">
      <c r="A15" s="3"/>
      <c r="B15" s="208" t="s">
        <v>28</v>
      </c>
      <c r="C15" s="209"/>
      <c r="D15" s="209"/>
      <c r="E15" s="209"/>
      <c r="F15" s="210"/>
      <c r="G15" s="13" t="s">
        <v>27</v>
      </c>
      <c r="H15" s="12">
        <v>167762.29</v>
      </c>
      <c r="K15" s="11" t="s">
        <v>17</v>
      </c>
      <c r="L15" s="206">
        <v>45161.63</v>
      </c>
      <c r="M15" s="207"/>
      <c r="N15" s="10">
        <f>$N$13*(1+Hoja1!N22)</f>
        <v>11182.365</v>
      </c>
      <c r="O15" s="4"/>
    </row>
    <row r="16" spans="1:15" s="1" customFormat="1" ht="20.25" customHeight="1" x14ac:dyDescent="0.25">
      <c r="A16" s="3"/>
      <c r="K16" s="15" t="s">
        <v>6</v>
      </c>
      <c r="L16" s="204">
        <v>60510.6</v>
      </c>
      <c r="M16" s="205"/>
      <c r="N16" s="14">
        <f>$N$13*(1+Hoja1!N23)</f>
        <v>7454.91</v>
      </c>
      <c r="O16" s="4"/>
    </row>
    <row r="17" spans="1:15" s="1" customFormat="1" ht="20.25" customHeight="1" x14ac:dyDescent="0.25">
      <c r="A17" s="3"/>
      <c r="K17" s="11" t="s">
        <v>7</v>
      </c>
      <c r="L17" s="206">
        <v>60510.6</v>
      </c>
      <c r="M17" s="207"/>
      <c r="N17" s="10" t="e">
        <f>$N$13*(1+Hoja1!#REF!)</f>
        <v>#REF!</v>
      </c>
      <c r="O17" s="4"/>
    </row>
    <row r="18" spans="1:15" s="1" customFormat="1" ht="20.25" customHeight="1" x14ac:dyDescent="0.25">
      <c r="A18" s="3"/>
      <c r="K18" s="15" t="s">
        <v>8</v>
      </c>
      <c r="L18" s="204">
        <v>40340.400000000001</v>
      </c>
      <c r="M18" s="205"/>
      <c r="N18" s="14" t="e">
        <f>$N$13*(1+Hoja1!#REF!)</f>
        <v>#REF!</v>
      </c>
      <c r="O18" s="4"/>
    </row>
    <row r="19" spans="1:15" s="1" customFormat="1" ht="13.5" customHeight="1" thickBot="1" x14ac:dyDescent="0.3">
      <c r="A19" s="5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7"/>
    </row>
    <row r="20" spans="1:15" s="1" customFormat="1" ht="15.75" thickTop="1" x14ac:dyDescent="0.25">
      <c r="K20" s="2"/>
      <c r="L20" s="2"/>
      <c r="M20" s="2"/>
      <c r="N20" s="2"/>
    </row>
  </sheetData>
  <mergeCells count="24">
    <mergeCell ref="L18:M18"/>
    <mergeCell ref="L16:M16"/>
    <mergeCell ref="L8:N8"/>
    <mergeCell ref="L17:M17"/>
    <mergeCell ref="B15:F15"/>
    <mergeCell ref="L9:M9"/>
    <mergeCell ref="L10:M10"/>
    <mergeCell ref="L11:M11"/>
    <mergeCell ref="L12:M12"/>
    <mergeCell ref="L13:M13"/>
    <mergeCell ref="L15:M15"/>
    <mergeCell ref="B10:F10"/>
    <mergeCell ref="B11:F11"/>
    <mergeCell ref="B12:F12"/>
    <mergeCell ref="B13:F13"/>
    <mergeCell ref="B4:N4"/>
    <mergeCell ref="B2:N2"/>
    <mergeCell ref="B14:F14"/>
    <mergeCell ref="B6:H6"/>
    <mergeCell ref="K6:N6"/>
    <mergeCell ref="B8:F8"/>
    <mergeCell ref="K8:K9"/>
    <mergeCell ref="B9:F9"/>
    <mergeCell ref="L14:M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Hoja1</vt:lpstr>
      <vt:lpstr>Hoja1 (2)</vt:lpstr>
      <vt:lpstr>Hoja2</vt:lpstr>
      <vt:lpstr>Hoja1!Área_de_impresión</vt:lpstr>
      <vt:lpstr>'Hoja1 (2)'!Área_de_impresión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Operatoria Dental Estetica SAS</dc:creator>
  <cp:lastModifiedBy>EPC26</cp:lastModifiedBy>
  <cp:lastPrinted>2024-09-30T19:55:58Z</cp:lastPrinted>
  <dcterms:created xsi:type="dcterms:W3CDTF">2022-01-08T21:01:12Z</dcterms:created>
  <dcterms:modified xsi:type="dcterms:W3CDTF">2026-05-20T17:22:27Z</dcterms:modified>
</cp:coreProperties>
</file>